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11040" yWindow="300" windowWidth="20955" windowHeight="9975"/>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Budget" sheetId="10" r:id="rId7"/>
    <sheet name="Sheet1" sheetId="12" state="hidden" r:id="rId8"/>
  </sheets>
  <definedNames>
    <definedName name="_xlnm._FilterDatabase" localSheetId="2" hidden="1">Guestlist!$A$7:$Q$133</definedName>
    <definedName name="_xlnm._FilterDatabase" localSheetId="0" hidden="1">Revised!$A$8:$AD$146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6">Budget!$B$2:$Y$51</definedName>
    <definedName name="_xlnm.Print_Area" localSheetId="1">Checklist!$B$2:$O$48</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Revised!$B$3:$AD$149</definedName>
    <definedName name="_xlnm.Print_Titles" localSheetId="1">Checklist!$2:$3</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Revised!$3:$8</definedName>
  </definedNames>
  <calcPr calcId="125725" iterate="1"/>
</workbook>
</file>

<file path=xl/calcChain.xml><?xml version="1.0" encoding="utf-8"?>
<calcChain xmlns="http://schemas.openxmlformats.org/spreadsheetml/2006/main">
  <c r="U143" i="11"/>
  <c r="D143"/>
  <c r="S143"/>
  <c r="X143" s="1"/>
  <c r="U142"/>
  <c r="U141"/>
  <c r="U140"/>
  <c r="U139"/>
  <c r="S141"/>
  <c r="AD141" s="1"/>
  <c r="S142"/>
  <c r="AD142" s="1"/>
  <c r="R2"/>
  <c r="Q2"/>
  <c r="P2"/>
  <c r="D104"/>
  <c r="D60"/>
  <c r="D13"/>
  <c r="D16"/>
  <c r="D25"/>
  <c r="D30"/>
  <c r="D39"/>
  <c r="D51"/>
  <c r="D55"/>
  <c r="D57"/>
  <c r="D58"/>
  <c r="D59"/>
  <c r="D61"/>
  <c r="D63"/>
  <c r="D64"/>
  <c r="D65"/>
  <c r="D69"/>
  <c r="D71"/>
  <c r="D74"/>
  <c r="D75"/>
  <c r="D78"/>
  <c r="D84"/>
  <c r="D85"/>
  <c r="D86"/>
  <c r="D91"/>
  <c r="D99"/>
  <c r="D101"/>
  <c r="D105"/>
  <c r="D111"/>
  <c r="D112"/>
  <c r="D113"/>
  <c r="D114"/>
  <c r="D120"/>
  <c r="D121"/>
  <c r="D124"/>
  <c r="D125"/>
  <c r="D126"/>
  <c r="D127"/>
  <c r="D128"/>
  <c r="D131"/>
  <c r="D132"/>
  <c r="D133"/>
  <c r="D9"/>
  <c r="S140"/>
  <c r="AB140" s="1"/>
  <c r="S139"/>
  <c r="Z139" s="1"/>
  <c r="U102"/>
  <c r="S102"/>
  <c r="X102" s="1"/>
  <c r="U101"/>
  <c r="S101"/>
  <c r="X101" s="1"/>
  <c r="U100"/>
  <c r="S100"/>
  <c r="X100" s="1"/>
  <c r="U25"/>
  <c r="S25"/>
  <c r="X25" s="1"/>
  <c r="T36"/>
  <c r="U131"/>
  <c r="S131"/>
  <c r="AD131" s="1"/>
  <c r="U99"/>
  <c r="S99"/>
  <c r="AD99" s="1"/>
  <c r="U144"/>
  <c r="S144"/>
  <c r="Z144" s="1"/>
  <c r="U138"/>
  <c r="S138"/>
  <c r="AD138" s="1"/>
  <c r="U137"/>
  <c r="S137"/>
  <c r="X137" s="1"/>
  <c r="U136"/>
  <c r="S136"/>
  <c r="X136" s="1"/>
  <c r="U135"/>
  <c r="S135"/>
  <c r="X135" s="1"/>
  <c r="U134"/>
  <c r="S134"/>
  <c r="X134" s="1"/>
  <c r="U64"/>
  <c r="S64"/>
  <c r="AD64" s="1"/>
  <c r="V143" l="1"/>
  <c r="AD143"/>
  <c r="AB143"/>
  <c r="Z143"/>
  <c r="V100"/>
  <c r="AB141"/>
  <c r="X141"/>
  <c r="V101"/>
  <c r="V141"/>
  <c r="V139"/>
  <c r="X139"/>
  <c r="Z134"/>
  <c r="Z138"/>
  <c r="Z142"/>
  <c r="AB135"/>
  <c r="AB139"/>
  <c r="AB144"/>
  <c r="AD136"/>
  <c r="AD140"/>
  <c r="V102"/>
  <c r="V142"/>
  <c r="X142"/>
  <c r="Z137"/>
  <c r="Z141"/>
  <c r="AB134"/>
  <c r="AB138"/>
  <c r="AB142"/>
  <c r="AD135"/>
  <c r="AD139"/>
  <c r="AD144"/>
  <c r="Z136"/>
  <c r="Z140"/>
  <c r="AB137"/>
  <c r="AD134"/>
  <c r="V140"/>
  <c r="X140"/>
  <c r="Z135"/>
  <c r="AB136"/>
  <c r="AD137"/>
  <c r="V25"/>
  <c r="AD25"/>
  <c r="AB25"/>
  <c r="Z25"/>
  <c r="X131"/>
  <c r="AB131"/>
  <c r="V131"/>
  <c r="Z131"/>
  <c r="V138"/>
  <c r="V144"/>
  <c r="V134"/>
  <c r="AB99"/>
  <c r="X99"/>
  <c r="V99"/>
  <c r="Z99"/>
  <c r="X144"/>
  <c r="X138"/>
  <c r="V137"/>
  <c r="V136"/>
  <c r="V135"/>
  <c r="AB64"/>
  <c r="X64"/>
  <c r="V64"/>
  <c r="Z64"/>
  <c r="U146" l="1"/>
  <c r="U145"/>
  <c r="U133"/>
  <c r="U132"/>
  <c r="U130"/>
  <c r="U129"/>
  <c r="U128"/>
  <c r="U127"/>
  <c r="U126"/>
  <c r="U125"/>
  <c r="U124"/>
  <c r="U123"/>
  <c r="U122"/>
  <c r="U121"/>
  <c r="U120"/>
  <c r="U119"/>
  <c r="U117"/>
  <c r="U116"/>
  <c r="U115"/>
  <c r="U114"/>
  <c r="U113"/>
  <c r="U112"/>
  <c r="U111"/>
  <c r="U110"/>
  <c r="U109"/>
  <c r="U108"/>
  <c r="U107"/>
  <c r="U106"/>
  <c r="U105"/>
  <c r="U104"/>
  <c r="U103"/>
  <c r="U98"/>
  <c r="U97"/>
  <c r="U96"/>
  <c r="U95"/>
  <c r="U94"/>
  <c r="U93"/>
  <c r="U92"/>
  <c r="U91"/>
  <c r="U90"/>
  <c r="U89"/>
  <c r="U88"/>
  <c r="U87"/>
  <c r="U86"/>
  <c r="U85"/>
  <c r="U84"/>
  <c r="U83"/>
  <c r="U81"/>
  <c r="U80"/>
  <c r="U79"/>
  <c r="U78"/>
  <c r="U77"/>
  <c r="U76"/>
  <c r="U75"/>
  <c r="U74"/>
  <c r="U73"/>
  <c r="U72"/>
  <c r="U71"/>
  <c r="U70"/>
  <c r="U69"/>
  <c r="U68"/>
  <c r="U67"/>
  <c r="U66"/>
  <c r="U65"/>
  <c r="U63"/>
  <c r="U62"/>
  <c r="U61"/>
  <c r="U60"/>
  <c r="U59"/>
  <c r="U58"/>
  <c r="U57"/>
  <c r="U56"/>
  <c r="U55"/>
  <c r="U54"/>
  <c r="U53"/>
  <c r="U52"/>
  <c r="U51"/>
  <c r="U50"/>
  <c r="U49"/>
  <c r="U48"/>
  <c r="U47"/>
  <c r="U46"/>
  <c r="U45"/>
  <c r="U44"/>
  <c r="U43"/>
  <c r="U42"/>
  <c r="U41"/>
  <c r="U40"/>
  <c r="U39"/>
  <c r="U38"/>
  <c r="U37"/>
  <c r="U36"/>
  <c r="U35"/>
  <c r="U34"/>
  <c r="U33"/>
  <c r="U32"/>
  <c r="U31"/>
  <c r="U30"/>
  <c r="U29"/>
  <c r="U28"/>
  <c r="U27"/>
  <c r="U26"/>
  <c r="U24"/>
  <c r="U23"/>
  <c r="U22"/>
  <c r="U21"/>
  <c r="U20"/>
  <c r="U19"/>
  <c r="U18"/>
  <c r="U17"/>
  <c r="U16"/>
  <c r="U15"/>
  <c r="U14"/>
  <c r="U13"/>
  <c r="U12"/>
  <c r="U11"/>
  <c r="U10"/>
  <c r="U9"/>
  <c r="S123"/>
  <c r="X123" s="1"/>
  <c r="S45"/>
  <c r="Z45" s="1"/>
  <c r="S44"/>
  <c r="X44" s="1"/>
  <c r="S122"/>
  <c r="X122" s="1"/>
  <c r="S146"/>
  <c r="X146" s="1"/>
  <c r="S145"/>
  <c r="S133"/>
  <c r="AB133" s="1"/>
  <c r="S132"/>
  <c r="Z132" s="1"/>
  <c r="S130"/>
  <c r="X130" s="1"/>
  <c r="S129"/>
  <c r="AD129" s="1"/>
  <c r="S128"/>
  <c r="AB128" s="1"/>
  <c r="S127"/>
  <c r="X127" s="1"/>
  <c r="S126"/>
  <c r="AD126" s="1"/>
  <c r="S125"/>
  <c r="AB125" s="1"/>
  <c r="S124"/>
  <c r="Z124" s="1"/>
  <c r="S121"/>
  <c r="X121" s="1"/>
  <c r="S120"/>
  <c r="AD120" s="1"/>
  <c r="S119"/>
  <c r="AB119" s="1"/>
  <c r="S118"/>
  <c r="Z118" s="1"/>
  <c r="S117"/>
  <c r="X117" s="1"/>
  <c r="S116"/>
  <c r="AD116" s="1"/>
  <c r="S115"/>
  <c r="AB115" s="1"/>
  <c r="S114"/>
  <c r="Z114" s="1"/>
  <c r="S113"/>
  <c r="X113" s="1"/>
  <c r="S112"/>
  <c r="AD112" s="1"/>
  <c r="S111"/>
  <c r="AB111" s="1"/>
  <c r="S110"/>
  <c r="Z110" s="1"/>
  <c r="S109"/>
  <c r="X109" s="1"/>
  <c r="S108"/>
  <c r="AD108" s="1"/>
  <c r="S107"/>
  <c r="AB107" s="1"/>
  <c r="S106"/>
  <c r="Z106" s="1"/>
  <c r="S105"/>
  <c r="X105" s="1"/>
  <c r="S104"/>
  <c r="AD104" s="1"/>
  <c r="S103"/>
  <c r="AB103" s="1"/>
  <c r="S98"/>
  <c r="Z98" s="1"/>
  <c r="S97"/>
  <c r="X97" s="1"/>
  <c r="S96"/>
  <c r="AD96" s="1"/>
  <c r="S95"/>
  <c r="AB95" s="1"/>
  <c r="S94"/>
  <c r="Z94" s="1"/>
  <c r="S93"/>
  <c r="X93" s="1"/>
  <c r="S92"/>
  <c r="AD92" s="1"/>
  <c r="S91"/>
  <c r="AB91" s="1"/>
  <c r="S90"/>
  <c r="Z90" s="1"/>
  <c r="S89"/>
  <c r="X89" s="1"/>
  <c r="S88"/>
  <c r="AD88" s="1"/>
  <c r="S87"/>
  <c r="AB87" s="1"/>
  <c r="S86"/>
  <c r="X86" s="1"/>
  <c r="S85"/>
  <c r="AB85" s="1"/>
  <c r="S84"/>
  <c r="Z84" s="1"/>
  <c r="S83"/>
  <c r="X83" s="1"/>
  <c r="S82"/>
  <c r="Z82" s="1"/>
  <c r="S81"/>
  <c r="X81" s="1"/>
  <c r="S80"/>
  <c r="AD80" s="1"/>
  <c r="S79"/>
  <c r="AB79" s="1"/>
  <c r="S78"/>
  <c r="Z78" s="1"/>
  <c r="S77"/>
  <c r="X77" s="1"/>
  <c r="S76"/>
  <c r="AB76" s="1"/>
  <c r="S75"/>
  <c r="Z75" s="1"/>
  <c r="S74"/>
  <c r="AB74" s="1"/>
  <c r="S73"/>
  <c r="Z73" s="1"/>
  <c r="S72"/>
  <c r="X72" s="1"/>
  <c r="S71"/>
  <c r="AD71" s="1"/>
  <c r="S70"/>
  <c r="Z70" s="1"/>
  <c r="S69"/>
  <c r="X69" s="1"/>
  <c r="S68"/>
  <c r="AD68" s="1"/>
  <c r="S67"/>
  <c r="AB67" s="1"/>
  <c r="S66"/>
  <c r="Z66" s="1"/>
  <c r="S65"/>
  <c r="X65" s="1"/>
  <c r="S63"/>
  <c r="AD63" s="1"/>
  <c r="S62"/>
  <c r="AB62" s="1"/>
  <c r="S61"/>
  <c r="Z61" s="1"/>
  <c r="S60"/>
  <c r="X60" s="1"/>
  <c r="S59"/>
  <c r="AD59" s="1"/>
  <c r="S58"/>
  <c r="AB58" s="1"/>
  <c r="S57"/>
  <c r="Z57" s="1"/>
  <c r="S56"/>
  <c r="X56" s="1"/>
  <c r="S55"/>
  <c r="AD55" s="1"/>
  <c r="S54"/>
  <c r="AB54" s="1"/>
  <c r="S53"/>
  <c r="Z53" s="1"/>
  <c r="S52"/>
  <c r="X52" s="1"/>
  <c r="S51"/>
  <c r="AD51" s="1"/>
  <c r="S50"/>
  <c r="AB50" s="1"/>
  <c r="S49"/>
  <c r="Z49" s="1"/>
  <c r="S48"/>
  <c r="X48" s="1"/>
  <c r="S47"/>
  <c r="AD47" s="1"/>
  <c r="S46"/>
  <c r="AB46" s="1"/>
  <c r="S43"/>
  <c r="X43" s="1"/>
  <c r="S42"/>
  <c r="AD42" s="1"/>
  <c r="S41"/>
  <c r="AB41" s="1"/>
  <c r="S40"/>
  <c r="Z40" s="1"/>
  <c r="S39"/>
  <c r="X39" s="1"/>
  <c r="S38"/>
  <c r="AD38" s="1"/>
  <c r="S37"/>
  <c r="AB37" s="1"/>
  <c r="S36"/>
  <c r="Z36" s="1"/>
  <c r="S35"/>
  <c r="X35" s="1"/>
  <c r="S34"/>
  <c r="AD34" s="1"/>
  <c r="S33"/>
  <c r="AB33" s="1"/>
  <c r="S32"/>
  <c r="Z32" s="1"/>
  <c r="S31"/>
  <c r="X31" s="1"/>
  <c r="S30"/>
  <c r="AD30" s="1"/>
  <c r="S29"/>
  <c r="AB29" s="1"/>
  <c r="S28"/>
  <c r="Z28" s="1"/>
  <c r="S27"/>
  <c r="X27" s="1"/>
  <c r="S26"/>
  <c r="AD26" s="1"/>
  <c r="S24"/>
  <c r="AB24" s="1"/>
  <c r="S23"/>
  <c r="Z23" s="1"/>
  <c r="S22"/>
  <c r="X22" s="1"/>
  <c r="S21"/>
  <c r="AD21" s="1"/>
  <c r="S20"/>
  <c r="AB20" s="1"/>
  <c r="S19"/>
  <c r="Z19" s="1"/>
  <c r="S18"/>
  <c r="X18" s="1"/>
  <c r="S17"/>
  <c r="AD17" s="1"/>
  <c r="S16"/>
  <c r="AB16" s="1"/>
  <c r="S15"/>
  <c r="Z15" s="1"/>
  <c r="S14"/>
  <c r="X14" s="1"/>
  <c r="S13"/>
  <c r="AD13" s="1"/>
  <c r="S12"/>
  <c r="AB12" s="1"/>
  <c r="S11"/>
  <c r="Z11" s="1"/>
  <c r="S10"/>
  <c r="X10" s="1"/>
  <c r="A10"/>
  <c r="A11" s="1"/>
  <c r="A12" s="1"/>
  <c r="A13" s="1"/>
  <c r="A14" s="1"/>
  <c r="A15" s="1"/>
  <c r="A16" s="1"/>
  <c r="A17" s="1"/>
  <c r="A18" s="1"/>
  <c r="A19" s="1"/>
  <c r="S9"/>
  <c r="I35" i="1"/>
  <c r="U35" s="1"/>
  <c r="I36"/>
  <c r="U36" s="1"/>
  <c r="A20" i="11" l="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B145"/>
  <c r="Z145"/>
  <c r="AD145"/>
  <c r="V9"/>
  <c r="V118"/>
  <c r="V11"/>
  <c r="V15"/>
  <c r="V19"/>
  <c r="V23"/>
  <c r="V28"/>
  <c r="V32"/>
  <c r="V36"/>
  <c r="V40"/>
  <c r="V44"/>
  <c r="V48"/>
  <c r="V52"/>
  <c r="V56"/>
  <c r="V60"/>
  <c r="V65"/>
  <c r="V69"/>
  <c r="V72"/>
  <c r="V77"/>
  <c r="V81"/>
  <c r="V84"/>
  <c r="V90"/>
  <c r="V94"/>
  <c r="V98"/>
  <c r="V106"/>
  <c r="V110"/>
  <c r="V114"/>
  <c r="V119"/>
  <c r="V123"/>
  <c r="V127"/>
  <c r="V130"/>
  <c r="V146"/>
  <c r="V10"/>
  <c r="V14"/>
  <c r="V18"/>
  <c r="V22"/>
  <c r="V27"/>
  <c r="V31"/>
  <c r="V35"/>
  <c r="V39"/>
  <c r="V43"/>
  <c r="V47"/>
  <c r="V51"/>
  <c r="V55"/>
  <c r="V59"/>
  <c r="V63"/>
  <c r="V68"/>
  <c r="V71"/>
  <c r="V80"/>
  <c r="V83"/>
  <c r="V86"/>
  <c r="V89"/>
  <c r="V93"/>
  <c r="V97"/>
  <c r="V105"/>
  <c r="V109"/>
  <c r="V113"/>
  <c r="V117"/>
  <c r="V122"/>
  <c r="V126"/>
  <c r="V129"/>
  <c r="V145"/>
  <c r="V13"/>
  <c r="V17"/>
  <c r="V21"/>
  <c r="V26"/>
  <c r="V30"/>
  <c r="V34"/>
  <c r="V38"/>
  <c r="V42"/>
  <c r="V46"/>
  <c r="V50"/>
  <c r="V54"/>
  <c r="V58"/>
  <c r="V62"/>
  <c r="V67"/>
  <c r="V74"/>
  <c r="V76"/>
  <c r="V79"/>
  <c r="V88"/>
  <c r="V92"/>
  <c r="V96"/>
  <c r="V104"/>
  <c r="V108"/>
  <c r="V112"/>
  <c r="V116"/>
  <c r="V121"/>
  <c r="V125"/>
  <c r="V128"/>
  <c r="V133"/>
  <c r="V12"/>
  <c r="V16"/>
  <c r="V20"/>
  <c r="V24"/>
  <c r="V29"/>
  <c r="V33"/>
  <c r="V37"/>
  <c r="V41"/>
  <c r="V45"/>
  <c r="V49"/>
  <c r="V53"/>
  <c r="V57"/>
  <c r="V61"/>
  <c r="V66"/>
  <c r="V70"/>
  <c r="V73"/>
  <c r="V75"/>
  <c r="V78"/>
  <c r="V82"/>
  <c r="V85"/>
  <c r="V87"/>
  <c r="V91"/>
  <c r="V95"/>
  <c r="V103"/>
  <c r="V107"/>
  <c r="V111"/>
  <c r="V115"/>
  <c r="V120"/>
  <c r="V124"/>
  <c r="V132"/>
  <c r="AD123"/>
  <c r="AB123"/>
  <c r="Z123"/>
  <c r="X45"/>
  <c r="AD45"/>
  <c r="AB45"/>
  <c r="AD44"/>
  <c r="AB44"/>
  <c r="Z44"/>
  <c r="AD122"/>
  <c r="AB122"/>
  <c r="Z122"/>
  <c r="X46"/>
  <c r="X115"/>
  <c r="X124"/>
  <c r="Z128"/>
  <c r="X15"/>
  <c r="X50"/>
  <c r="X90"/>
  <c r="X107"/>
  <c r="X79"/>
  <c r="AD22"/>
  <c r="X66"/>
  <c r="X78"/>
  <c r="X128"/>
  <c r="S148"/>
  <c r="AD10"/>
  <c r="AD11"/>
  <c r="Z12"/>
  <c r="X16"/>
  <c r="X32"/>
  <c r="AD39"/>
  <c r="AD60"/>
  <c r="AD61"/>
  <c r="Z62"/>
  <c r="X67"/>
  <c r="AD75"/>
  <c r="Z76"/>
  <c r="X106"/>
  <c r="Z107"/>
  <c r="X111"/>
  <c r="X11"/>
  <c r="X12"/>
  <c r="AD27"/>
  <c r="AD28"/>
  <c r="Z29"/>
  <c r="X33"/>
  <c r="X49"/>
  <c r="X61"/>
  <c r="X62"/>
  <c r="X75"/>
  <c r="X76"/>
  <c r="Z87"/>
  <c r="X91"/>
  <c r="X28"/>
  <c r="X29"/>
  <c r="AD43"/>
  <c r="Z46"/>
  <c r="X87"/>
  <c r="X95"/>
  <c r="Z125"/>
  <c r="X133"/>
  <c r="X110"/>
  <c r="Z111"/>
  <c r="AD121"/>
  <c r="X125"/>
  <c r="AD20"/>
  <c r="AD23"/>
  <c r="Z24"/>
  <c r="AD37"/>
  <c r="AD40"/>
  <c r="Z41"/>
  <c r="AD54"/>
  <c r="AD56"/>
  <c r="AD57"/>
  <c r="Z58"/>
  <c r="AD72"/>
  <c r="AD73"/>
  <c r="Z74"/>
  <c r="AD83"/>
  <c r="AD84"/>
  <c r="Z85"/>
  <c r="AD95"/>
  <c r="AD97"/>
  <c r="AD98"/>
  <c r="Z103"/>
  <c r="AD115"/>
  <c r="AD117"/>
  <c r="AD118"/>
  <c r="Z119"/>
  <c r="AD133"/>
  <c r="AD146"/>
  <c r="AD16"/>
  <c r="AD18"/>
  <c r="AD19"/>
  <c r="Z20"/>
  <c r="X23"/>
  <c r="X24"/>
  <c r="AD33"/>
  <c r="AD35"/>
  <c r="AD36"/>
  <c r="Z37"/>
  <c r="X40"/>
  <c r="X41"/>
  <c r="AD50"/>
  <c r="AD52"/>
  <c r="AD53"/>
  <c r="Z54"/>
  <c r="X57"/>
  <c r="X58"/>
  <c r="AD67"/>
  <c r="AD69"/>
  <c r="AD70"/>
  <c r="X73"/>
  <c r="X74"/>
  <c r="AD79"/>
  <c r="AD81"/>
  <c r="AD82"/>
  <c r="X84"/>
  <c r="X85"/>
  <c r="AD91"/>
  <c r="AD93"/>
  <c r="AD94"/>
  <c r="Z95"/>
  <c r="X98"/>
  <c r="X103"/>
  <c r="AD111"/>
  <c r="AD113"/>
  <c r="AD114"/>
  <c r="Z115"/>
  <c r="X118"/>
  <c r="X119"/>
  <c r="AD128"/>
  <c r="AD130"/>
  <c r="AD132"/>
  <c r="Z133"/>
  <c r="AD12"/>
  <c r="AD14"/>
  <c r="AD15"/>
  <c r="Z16"/>
  <c r="X19"/>
  <c r="X20"/>
  <c r="AD29"/>
  <c r="AD31"/>
  <c r="AD32"/>
  <c r="Z33"/>
  <c r="X36"/>
  <c r="X37"/>
  <c r="AD46"/>
  <c r="AD48"/>
  <c r="AD49"/>
  <c r="Z50"/>
  <c r="X53"/>
  <c r="X54"/>
  <c r="AD62"/>
  <c r="AD65"/>
  <c r="AD66"/>
  <c r="Z67"/>
  <c r="X70"/>
  <c r="AD76"/>
  <c r="AD77"/>
  <c r="AD78"/>
  <c r="Z79"/>
  <c r="X82"/>
  <c r="AD87"/>
  <c r="AD89"/>
  <c r="AD90"/>
  <c r="Z91"/>
  <c r="X94"/>
  <c r="AD107"/>
  <c r="AD109"/>
  <c r="AD110"/>
  <c r="X114"/>
  <c r="AD125"/>
  <c r="AD127"/>
  <c r="X132"/>
  <c r="AD24"/>
  <c r="AD41"/>
  <c r="AD58"/>
  <c r="AD74"/>
  <c r="AD85"/>
  <c r="AD86"/>
  <c r="AD103"/>
  <c r="AD105"/>
  <c r="AD106"/>
  <c r="AD119"/>
  <c r="AD124"/>
  <c r="AB21"/>
  <c r="AB47"/>
  <c r="AB88"/>
  <c r="AB92"/>
  <c r="AB96"/>
  <c r="AB104"/>
  <c r="AB108"/>
  <c r="AB112"/>
  <c r="AB116"/>
  <c r="AB120"/>
  <c r="AB126"/>
  <c r="AB129"/>
  <c r="W148"/>
  <c r="AB13"/>
  <c r="AB30"/>
  <c r="AB34"/>
  <c r="AB38"/>
  <c r="AB42"/>
  <c r="AB51"/>
  <c r="AB55"/>
  <c r="Z9"/>
  <c r="Z17"/>
  <c r="Z26"/>
  <c r="Z30"/>
  <c r="AB31"/>
  <c r="Z34"/>
  <c r="AB35"/>
  <c r="Z38"/>
  <c r="AB39"/>
  <c r="Z42"/>
  <c r="AB43"/>
  <c r="Z47"/>
  <c r="AB48"/>
  <c r="Z51"/>
  <c r="AB52"/>
  <c r="Z55"/>
  <c r="AB56"/>
  <c r="Z59"/>
  <c r="AB60"/>
  <c r="Z63"/>
  <c r="AB65"/>
  <c r="Z68"/>
  <c r="AB69"/>
  <c r="Z71"/>
  <c r="AB72"/>
  <c r="AB77"/>
  <c r="Z80"/>
  <c r="AB81"/>
  <c r="AB83"/>
  <c r="AB86"/>
  <c r="Z88"/>
  <c r="AB89"/>
  <c r="Z92"/>
  <c r="AB93"/>
  <c r="Z96"/>
  <c r="AB97"/>
  <c r="Z104"/>
  <c r="AB105"/>
  <c r="Z108"/>
  <c r="AB109"/>
  <c r="Z112"/>
  <c r="AB113"/>
  <c r="Z116"/>
  <c r="AB117"/>
  <c r="Z120"/>
  <c r="AB121"/>
  <c r="Z126"/>
  <c r="AB127"/>
  <c r="Z129"/>
  <c r="AB130"/>
  <c r="AB146"/>
  <c r="AB17"/>
  <c r="AB26"/>
  <c r="AB59"/>
  <c r="AB63"/>
  <c r="AB68"/>
  <c r="AB71"/>
  <c r="AB10"/>
  <c r="Z14"/>
  <c r="X26"/>
  <c r="Z27"/>
  <c r="AB28"/>
  <c r="Z31"/>
  <c r="X47"/>
  <c r="Z48"/>
  <c r="AB49"/>
  <c r="X51"/>
  <c r="Z52"/>
  <c r="AB53"/>
  <c r="X55"/>
  <c r="Z56"/>
  <c r="AB57"/>
  <c r="X59"/>
  <c r="Z60"/>
  <c r="AB61"/>
  <c r="X63"/>
  <c r="Z65"/>
  <c r="AB66"/>
  <c r="X68"/>
  <c r="Z69"/>
  <c r="AB70"/>
  <c r="X71"/>
  <c r="Z72"/>
  <c r="AB73"/>
  <c r="AB75"/>
  <c r="Z77"/>
  <c r="AB78"/>
  <c r="X80"/>
  <c r="Z81"/>
  <c r="AB82"/>
  <c r="Z83"/>
  <c r="AB84"/>
  <c r="Z86"/>
  <c r="X88"/>
  <c r="Z89"/>
  <c r="AB90"/>
  <c r="X92"/>
  <c r="Z93"/>
  <c r="AB94"/>
  <c r="X96"/>
  <c r="Z97"/>
  <c r="AB98"/>
  <c r="X104"/>
  <c r="Z105"/>
  <c r="AB106"/>
  <c r="X108"/>
  <c r="Z109"/>
  <c r="AB110"/>
  <c r="X112"/>
  <c r="Z113"/>
  <c r="AB114"/>
  <c r="X116"/>
  <c r="Z117"/>
  <c r="AB118"/>
  <c r="X120"/>
  <c r="Z121"/>
  <c r="AB124"/>
  <c r="X126"/>
  <c r="Z127"/>
  <c r="X129"/>
  <c r="Z130"/>
  <c r="AB132"/>
  <c r="X145"/>
  <c r="Z146"/>
  <c r="AB9"/>
  <c r="AB80"/>
  <c r="Z13"/>
  <c r="AB14"/>
  <c r="AB18"/>
  <c r="Z21"/>
  <c r="AB22"/>
  <c r="AB27"/>
  <c r="X9"/>
  <c r="Z10"/>
  <c r="AB11"/>
  <c r="X13"/>
  <c r="AB15"/>
  <c r="X17"/>
  <c r="Z18"/>
  <c r="AB19"/>
  <c r="X21"/>
  <c r="Z22"/>
  <c r="AB23"/>
  <c r="X30"/>
  <c r="AB32"/>
  <c r="X34"/>
  <c r="Z35"/>
  <c r="AB36"/>
  <c r="X38"/>
  <c r="Z39"/>
  <c r="AB40"/>
  <c r="X42"/>
  <c r="Z43"/>
  <c r="AD9"/>
  <c r="K35" i="1"/>
  <c r="S35"/>
  <c r="W35"/>
  <c r="M35"/>
  <c r="K36"/>
  <c r="S36"/>
  <c r="W36"/>
  <c r="M36"/>
  <c r="A136" i="11" l="1"/>
  <c r="A137" s="1"/>
  <c r="A138" s="1"/>
  <c r="A139" s="1"/>
  <c r="A140" s="1"/>
  <c r="A141" s="1"/>
  <c r="A142" s="1"/>
  <c r="A144" s="1"/>
  <c r="A145" s="1"/>
  <c r="A146" s="1"/>
  <c r="AC6" i="10" s="1"/>
  <c r="AD148" i="11"/>
  <c r="V148"/>
  <c r="Z148"/>
  <c r="AB148"/>
  <c r="X148"/>
  <c r="AC8" i="10" s="1"/>
  <c r="G17"/>
  <c r="L40"/>
  <c r="M40"/>
  <c r="N40"/>
  <c r="O40"/>
  <c r="P40"/>
  <c r="Q40"/>
  <c r="R40"/>
  <c r="T40"/>
  <c r="U40"/>
  <c r="V40"/>
  <c r="W40"/>
  <c r="K40"/>
  <c r="K51" s="1"/>
  <c r="L51" s="1"/>
  <c r="M51" s="1"/>
  <c r="U22"/>
  <c r="O22"/>
  <c r="K49"/>
  <c r="K50"/>
  <c r="L50" s="1"/>
  <c r="L49"/>
  <c r="L36"/>
  <c r="L37"/>
  <c r="N36"/>
  <c r="N37"/>
  <c r="P36"/>
  <c r="P37"/>
  <c r="R36"/>
  <c r="R37"/>
  <c r="M36"/>
  <c r="O36"/>
  <c r="Q36"/>
  <c r="S36"/>
  <c r="T36"/>
  <c r="U36"/>
  <c r="M37"/>
  <c r="O37"/>
  <c r="Q37"/>
  <c r="S37"/>
  <c r="T37"/>
  <c r="U37"/>
  <c r="K37"/>
  <c r="K48" s="1"/>
  <c r="L48" s="1"/>
  <c r="M48" s="1"/>
  <c r="N48" s="1"/>
  <c r="O48" s="1"/>
  <c r="P48" s="1"/>
  <c r="Q48" s="1"/>
  <c r="R48" s="1"/>
  <c r="S48" s="1"/>
  <c r="T48" s="1"/>
  <c r="U48" s="1"/>
  <c r="K36"/>
  <c r="K47" s="1"/>
  <c r="W28"/>
  <c r="W36" s="1"/>
  <c r="L33"/>
  <c r="M33"/>
  <c r="O33"/>
  <c r="P33"/>
  <c r="P41" s="1"/>
  <c r="R33"/>
  <c r="R41" s="1"/>
  <c r="T33"/>
  <c r="U33"/>
  <c r="K33"/>
  <c r="W32"/>
  <c r="X32" s="1"/>
  <c r="W31"/>
  <c r="X31" s="1"/>
  <c r="W30"/>
  <c r="X30" s="1"/>
  <c r="W29"/>
  <c r="X29" s="1"/>
  <c r="Q17"/>
  <c r="Q16"/>
  <c r="H10"/>
  <c r="I10"/>
  <c r="H11"/>
  <c r="I11"/>
  <c r="H25"/>
  <c r="I25"/>
  <c r="H26"/>
  <c r="I26"/>
  <c r="T41" l="1"/>
  <c r="T42" s="1"/>
  <c r="L47"/>
  <c r="M47" s="1"/>
  <c r="N47" s="1"/>
  <c r="O47" s="1"/>
  <c r="P47" s="1"/>
  <c r="Q47" s="1"/>
  <c r="R47" s="1"/>
  <c r="S47" s="1"/>
  <c r="T47" s="1"/>
  <c r="U47" s="1"/>
  <c r="L41"/>
  <c r="L42" s="1"/>
  <c r="L44" s="1"/>
  <c r="T148" i="11"/>
  <c r="AC7" i="10"/>
  <c r="K41"/>
  <c r="K42" s="1"/>
  <c r="W26"/>
  <c r="X26" s="1"/>
  <c r="Q26"/>
  <c r="X22"/>
  <c r="Q25"/>
  <c r="U41"/>
  <c r="U42" s="1"/>
  <c r="U44" s="1"/>
  <c r="O41"/>
  <c r="O42" s="1"/>
  <c r="O44" s="1"/>
  <c r="P42"/>
  <c r="P44" s="1"/>
  <c r="R42"/>
  <c r="R44" s="1"/>
  <c r="X28"/>
  <c r="W37"/>
  <c r="T44"/>
  <c r="W25" l="1"/>
  <c r="X25" s="1"/>
  <c r="N51" l="1"/>
  <c r="O51" s="1"/>
  <c r="P51" s="1"/>
  <c r="Q51" s="1"/>
  <c r="R51" s="1"/>
  <c r="N20"/>
  <c r="K44"/>
  <c r="L5"/>
  <c r="M5" s="1"/>
  <c r="X20" l="1"/>
  <c r="N33"/>
  <c r="N41" s="1"/>
  <c r="N42" s="1"/>
  <c r="N44" l="1"/>
  <c r="M50" l="1"/>
  <c r="N50" s="1"/>
  <c r="O50" s="1"/>
  <c r="P50" s="1"/>
  <c r="Q50" s="1"/>
  <c r="R50" s="1"/>
  <c r="S50" s="1"/>
  <c r="T50" s="1"/>
  <c r="U50" s="1"/>
  <c r="V50" s="1"/>
  <c r="M38"/>
  <c r="M41" s="1"/>
  <c r="N5"/>
  <c r="O5" s="1"/>
  <c r="P5" s="1"/>
  <c r="Q5" s="1"/>
  <c r="R5" s="1"/>
  <c r="S5" s="1"/>
  <c r="T5" s="1"/>
  <c r="U5" s="1"/>
  <c r="V5" s="1"/>
  <c r="W5" s="1"/>
  <c r="I126" i="1"/>
  <c r="W126" s="1"/>
  <c r="S126" l="1"/>
  <c r="M126"/>
  <c r="U126"/>
  <c r="K126"/>
  <c r="M42" i="10"/>
  <c r="M44" s="1"/>
  <c r="W39"/>
  <c r="M49"/>
  <c r="N49" s="1"/>
  <c r="O49" s="1"/>
  <c r="P49" s="1"/>
  <c r="Q49" s="1"/>
  <c r="R49" s="1"/>
  <c r="S49" s="1"/>
  <c r="T49" s="1"/>
  <c r="U49" s="1"/>
  <c r="V49" s="1"/>
  <c r="I132" i="1"/>
  <c r="M132" s="1"/>
  <c r="X39" i="10" l="1"/>
  <c r="W38"/>
  <c r="W50"/>
  <c r="U132" i="1"/>
  <c r="K132"/>
  <c r="W132"/>
  <c r="S132"/>
  <c r="I76"/>
  <c r="M76" s="1"/>
  <c r="I128"/>
  <c r="K128"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I22"/>
  <c r="M22" s="1"/>
  <c r="I23"/>
  <c r="M23" s="1"/>
  <c r="I57"/>
  <c r="M57" s="1"/>
  <c r="I9"/>
  <c r="K9" s="1"/>
  <c r="I75"/>
  <c r="K75" s="1"/>
  <c r="I47"/>
  <c r="M47" s="1"/>
  <c r="I48"/>
  <c r="K48" s="1"/>
  <c r="I54"/>
  <c r="M54" s="1"/>
  <c r="I55"/>
  <c r="M55" s="1"/>
  <c r="I56"/>
  <c r="M56" s="1"/>
  <c r="I58"/>
  <c r="M58" s="1"/>
  <c r="I93"/>
  <c r="M93" s="1"/>
  <c r="I92"/>
  <c r="M92" s="1"/>
  <c r="I133"/>
  <c r="K133" s="1"/>
  <c r="I119"/>
  <c r="M119" s="1"/>
  <c r="I120"/>
  <c r="K120" s="1"/>
  <c r="I121"/>
  <c r="M121" s="1"/>
  <c r="I122"/>
  <c r="K122" s="1"/>
  <c r="I123"/>
  <c r="K123" s="1"/>
  <c r="I124"/>
  <c r="K124" s="1"/>
  <c r="I125"/>
  <c r="M125" s="1"/>
  <c r="I127"/>
  <c r="M127" s="1"/>
  <c r="I129"/>
  <c r="M129" s="1"/>
  <c r="I130"/>
  <c r="K130" s="1"/>
  <c r="I131"/>
  <c r="M131" s="1"/>
  <c r="I118"/>
  <c r="K118" s="1"/>
  <c r="I115"/>
  <c r="M115" s="1"/>
  <c r="I116"/>
  <c r="M116" s="1"/>
  <c r="I117"/>
  <c r="K117" s="1"/>
  <c r="I114"/>
  <c r="K114" s="1"/>
  <c r="I113"/>
  <c r="K113" s="1"/>
  <c r="I112"/>
  <c r="K112" s="1"/>
  <c r="I111"/>
  <c r="M111" s="1"/>
  <c r="I110"/>
  <c r="K110" s="1"/>
  <c r="I109"/>
  <c r="M109" s="1"/>
  <c r="I99"/>
  <c r="U99" s="1"/>
  <c r="I100"/>
  <c r="M100" s="1"/>
  <c r="I101"/>
  <c r="K101" s="1"/>
  <c r="I102"/>
  <c r="M102" s="1"/>
  <c r="I103"/>
  <c r="M103" s="1"/>
  <c r="I104"/>
  <c r="K104" s="1"/>
  <c r="I105"/>
  <c r="M105" s="1"/>
  <c r="I106"/>
  <c r="K106" s="1"/>
  <c r="I107"/>
  <c r="K107" s="1"/>
  <c r="I108"/>
  <c r="K108" s="1"/>
  <c r="I10"/>
  <c r="K10" s="1"/>
  <c r="I11"/>
  <c r="K11" s="1"/>
  <c r="I12"/>
  <c r="K12" s="1"/>
  <c r="I14"/>
  <c r="M14" s="1"/>
  <c r="I15"/>
  <c r="M15" s="1"/>
  <c r="I16"/>
  <c r="M16" s="1"/>
  <c r="I17"/>
  <c r="M17" s="1"/>
  <c r="I18"/>
  <c r="K18" s="1"/>
  <c r="I19"/>
  <c r="K19" s="1"/>
  <c r="I20"/>
  <c r="M20" s="1"/>
  <c r="I21"/>
  <c r="K21" s="1"/>
  <c r="I24"/>
  <c r="M24" s="1"/>
  <c r="I25"/>
  <c r="M25" s="1"/>
  <c r="I27"/>
  <c r="K27" s="1"/>
  <c r="I28"/>
  <c r="K28" s="1"/>
  <c r="I29"/>
  <c r="K29" s="1"/>
  <c r="I30"/>
  <c r="K30" s="1"/>
  <c r="I31"/>
  <c r="K31" s="1"/>
  <c r="I32"/>
  <c r="K32" s="1"/>
  <c r="I33"/>
  <c r="K33" s="1"/>
  <c r="I34"/>
  <c r="M34" s="1"/>
  <c r="I37"/>
  <c r="K37" s="1"/>
  <c r="I26"/>
  <c r="K26" s="1"/>
  <c r="I38"/>
  <c r="M38" s="1"/>
  <c r="I39"/>
  <c r="M39" s="1"/>
  <c r="I13"/>
  <c r="K13" s="1"/>
  <c r="I41"/>
  <c r="K41" s="1"/>
  <c r="I42"/>
  <c r="K42" s="1"/>
  <c r="I43"/>
  <c r="M43" s="1"/>
  <c r="I44"/>
  <c r="K44" s="1"/>
  <c r="I45"/>
  <c r="M45" s="1"/>
  <c r="I46"/>
  <c r="K46" s="1"/>
  <c r="I49"/>
  <c r="K49" s="1"/>
  <c r="I50"/>
  <c r="M50" s="1"/>
  <c r="I51"/>
  <c r="M51" s="1"/>
  <c r="I52"/>
  <c r="K52" s="1"/>
  <c r="I53"/>
  <c r="K53" s="1"/>
  <c r="I59"/>
  <c r="M59" s="1"/>
  <c r="I60"/>
  <c r="K60" s="1"/>
  <c r="I61"/>
  <c r="M61" s="1"/>
  <c r="I62"/>
  <c r="K62" s="1"/>
  <c r="I63"/>
  <c r="M63" s="1"/>
  <c r="I64"/>
  <c r="K64" s="1"/>
  <c r="I65"/>
  <c r="M65" s="1"/>
  <c r="I66"/>
  <c r="K66" s="1"/>
  <c r="I67"/>
  <c r="M67" s="1"/>
  <c r="I68"/>
  <c r="M68" s="1"/>
  <c r="I69"/>
  <c r="K69" s="1"/>
  <c r="I70"/>
  <c r="K70" s="1"/>
  <c r="I71"/>
  <c r="K71" s="1"/>
  <c r="I72"/>
  <c r="M72" s="1"/>
  <c r="I73"/>
  <c r="M73" s="1"/>
  <c r="I74"/>
  <c r="K74" s="1"/>
  <c r="I77"/>
  <c r="K77" s="1"/>
  <c r="I78"/>
  <c r="M78" s="1"/>
  <c r="I79"/>
  <c r="K79" s="1"/>
  <c r="I80"/>
  <c r="K80" s="1"/>
  <c r="I81"/>
  <c r="K81" s="1"/>
  <c r="I82"/>
  <c r="K82" s="1"/>
  <c r="I83"/>
  <c r="K83" s="1"/>
  <c r="I84"/>
  <c r="M84" s="1"/>
  <c r="I85"/>
  <c r="M85" s="1"/>
  <c r="I86"/>
  <c r="K86" s="1"/>
  <c r="I87"/>
  <c r="K87" s="1"/>
  <c r="I88"/>
  <c r="M88" s="1"/>
  <c r="I89"/>
  <c r="K89" s="1"/>
  <c r="I90"/>
  <c r="M90" s="1"/>
  <c r="I40"/>
  <c r="K40" s="1"/>
  <c r="I91"/>
  <c r="M91" s="1"/>
  <c r="I94"/>
  <c r="K94" s="1"/>
  <c r="I95"/>
  <c r="K95" s="1"/>
  <c r="I96"/>
  <c r="M96" s="1"/>
  <c r="I97"/>
  <c r="K97" s="1"/>
  <c r="I98"/>
  <c r="K98" s="1"/>
  <c r="I8"/>
  <c r="M8" s="1"/>
  <c r="K111"/>
  <c r="X38" i="10" l="1"/>
  <c r="W49"/>
  <c r="F21"/>
  <c r="K131" i="1"/>
  <c r="K109"/>
  <c r="K63"/>
  <c r="K103"/>
  <c r="K56"/>
  <c r="K125"/>
  <c r="K121"/>
  <c r="K47"/>
  <c r="K24"/>
  <c r="K8"/>
  <c r="K23"/>
  <c r="K54"/>
  <c r="K76"/>
  <c r="K99"/>
  <c r="K43"/>
  <c r="K14"/>
  <c r="K115"/>
  <c r="K58"/>
  <c r="K129"/>
  <c r="K50"/>
  <c r="K16"/>
  <c r="K22"/>
  <c r="S8"/>
  <c r="S129"/>
  <c r="S124"/>
  <c r="S120"/>
  <c r="S116"/>
  <c r="S112"/>
  <c r="S108"/>
  <c r="S104"/>
  <c r="S100"/>
  <c r="S96"/>
  <c r="S92"/>
  <c r="S88"/>
  <c r="S84"/>
  <c r="S80"/>
  <c r="S76"/>
  <c r="S72"/>
  <c r="S68"/>
  <c r="S64"/>
  <c r="S60"/>
  <c r="S56"/>
  <c r="S53"/>
  <c r="S49"/>
  <c r="S45"/>
  <c r="S41"/>
  <c r="S37"/>
  <c r="S31"/>
  <c r="S27"/>
  <c r="S23"/>
  <c r="S19"/>
  <c r="S15"/>
  <c r="S11"/>
  <c r="U9"/>
  <c r="U13"/>
  <c r="U17"/>
  <c r="U21"/>
  <c r="U25"/>
  <c r="U29"/>
  <c r="U33"/>
  <c r="U39"/>
  <c r="U43"/>
  <c r="U47"/>
  <c r="U51"/>
  <c r="U55"/>
  <c r="U58"/>
  <c r="U62"/>
  <c r="U66"/>
  <c r="U70"/>
  <c r="U74"/>
  <c r="U78"/>
  <c r="U82"/>
  <c r="U86"/>
  <c r="U90"/>
  <c r="U94"/>
  <c r="U98"/>
  <c r="U102"/>
  <c r="U106"/>
  <c r="U110"/>
  <c r="U114"/>
  <c r="U118"/>
  <c r="U122"/>
  <c r="U127"/>
  <c r="U131"/>
  <c r="W10"/>
  <c r="W14"/>
  <c r="W18"/>
  <c r="W22"/>
  <c r="W26"/>
  <c r="W30"/>
  <c r="W34"/>
  <c r="W40"/>
  <c r="W44"/>
  <c r="W48"/>
  <c r="W52"/>
  <c r="W57"/>
  <c r="W59"/>
  <c r="W63"/>
  <c r="W67"/>
  <c r="W71"/>
  <c r="W75"/>
  <c r="W79"/>
  <c r="W83"/>
  <c r="W87"/>
  <c r="W91"/>
  <c r="W95"/>
  <c r="W99"/>
  <c r="W103"/>
  <c r="W107"/>
  <c r="W111"/>
  <c r="W115"/>
  <c r="W119"/>
  <c r="W123"/>
  <c r="W128"/>
  <c r="W133"/>
  <c r="S130"/>
  <c r="S125"/>
  <c r="S121"/>
  <c r="S117"/>
  <c r="S113"/>
  <c r="S109"/>
  <c r="S105"/>
  <c r="S101"/>
  <c r="S97"/>
  <c r="S93"/>
  <c r="S89"/>
  <c r="S85"/>
  <c r="S81"/>
  <c r="S77"/>
  <c r="S73"/>
  <c r="S69"/>
  <c r="S65"/>
  <c r="S61"/>
  <c r="S54"/>
  <c r="S50"/>
  <c r="S46"/>
  <c r="S42"/>
  <c r="S38"/>
  <c r="S32"/>
  <c r="S28"/>
  <c r="S24"/>
  <c r="S20"/>
  <c r="S16"/>
  <c r="S12"/>
  <c r="U8"/>
  <c r="U12"/>
  <c r="U16"/>
  <c r="U20"/>
  <c r="U24"/>
  <c r="U28"/>
  <c r="U32"/>
  <c r="U38"/>
  <c r="U42"/>
  <c r="U46"/>
  <c r="U50"/>
  <c r="U54"/>
  <c r="U61"/>
  <c r="U65"/>
  <c r="U69"/>
  <c r="U73"/>
  <c r="U77"/>
  <c r="U81"/>
  <c r="U85"/>
  <c r="U89"/>
  <c r="U93"/>
  <c r="U97"/>
  <c r="U101"/>
  <c r="U105"/>
  <c r="U109"/>
  <c r="U113"/>
  <c r="U117"/>
  <c r="U121"/>
  <c r="U125"/>
  <c r="U130"/>
  <c r="W9"/>
  <c r="W13"/>
  <c r="W17"/>
  <c r="W21"/>
  <c r="W25"/>
  <c r="W29"/>
  <c r="W33"/>
  <c r="W39"/>
  <c r="W43"/>
  <c r="W47"/>
  <c r="W51"/>
  <c r="W55"/>
  <c r="W58"/>
  <c r="W62"/>
  <c r="W66"/>
  <c r="W70"/>
  <c r="W74"/>
  <c r="W78"/>
  <c r="W82"/>
  <c r="W86"/>
  <c r="W90"/>
  <c r="W94"/>
  <c r="W98"/>
  <c r="W102"/>
  <c r="W106"/>
  <c r="W110"/>
  <c r="W114"/>
  <c r="W118"/>
  <c r="W122"/>
  <c r="W127"/>
  <c r="W131"/>
  <c r="S131"/>
  <c r="S127"/>
  <c r="S122"/>
  <c r="S118"/>
  <c r="S114"/>
  <c r="S110"/>
  <c r="S106"/>
  <c r="S102"/>
  <c r="S98"/>
  <c r="S94"/>
  <c r="S90"/>
  <c r="S86"/>
  <c r="S82"/>
  <c r="S78"/>
  <c r="S74"/>
  <c r="S70"/>
  <c r="S66"/>
  <c r="S62"/>
  <c r="S58"/>
  <c r="S55"/>
  <c r="S51"/>
  <c r="S47"/>
  <c r="S43"/>
  <c r="S39"/>
  <c r="S33"/>
  <c r="S29"/>
  <c r="S25"/>
  <c r="S21"/>
  <c r="S17"/>
  <c r="S13"/>
  <c r="S9"/>
  <c r="U11"/>
  <c r="U15"/>
  <c r="U19"/>
  <c r="U23"/>
  <c r="U27"/>
  <c r="U31"/>
  <c r="U37"/>
  <c r="U41"/>
  <c r="U45"/>
  <c r="U49"/>
  <c r="U53"/>
  <c r="U56"/>
  <c r="U60"/>
  <c r="U64"/>
  <c r="U68"/>
  <c r="U72"/>
  <c r="U76"/>
  <c r="U80"/>
  <c r="U84"/>
  <c r="U88"/>
  <c r="U92"/>
  <c r="U96"/>
  <c r="U100"/>
  <c r="U104"/>
  <c r="U108"/>
  <c r="U112"/>
  <c r="U116"/>
  <c r="U120"/>
  <c r="U124"/>
  <c r="U129"/>
  <c r="W8"/>
  <c r="W12"/>
  <c r="W16"/>
  <c r="W20"/>
  <c r="W24"/>
  <c r="W28"/>
  <c r="W32"/>
  <c r="W38"/>
  <c r="W42"/>
  <c r="W46"/>
  <c r="W50"/>
  <c r="W54"/>
  <c r="W61"/>
  <c r="W65"/>
  <c r="W69"/>
  <c r="W73"/>
  <c r="W77"/>
  <c r="W81"/>
  <c r="W85"/>
  <c r="W89"/>
  <c r="W93"/>
  <c r="W97"/>
  <c r="W101"/>
  <c r="W105"/>
  <c r="W109"/>
  <c r="W113"/>
  <c r="W117"/>
  <c r="W121"/>
  <c r="W125"/>
  <c r="W130"/>
  <c r="S133"/>
  <c r="S128"/>
  <c r="S123"/>
  <c r="S119"/>
  <c r="S115"/>
  <c r="S111"/>
  <c r="S107"/>
  <c r="S103"/>
  <c r="S99"/>
  <c r="S95"/>
  <c r="S91"/>
  <c r="S87"/>
  <c r="S83"/>
  <c r="S79"/>
  <c r="S75"/>
  <c r="S71"/>
  <c r="S67"/>
  <c r="S63"/>
  <c r="S59"/>
  <c r="S57"/>
  <c r="S52"/>
  <c r="S48"/>
  <c r="S44"/>
  <c r="S40"/>
  <c r="S34"/>
  <c r="S30"/>
  <c r="S26"/>
  <c r="S22"/>
  <c r="S18"/>
  <c r="S14"/>
  <c r="S10"/>
  <c r="U10"/>
  <c r="U14"/>
  <c r="U18"/>
  <c r="U22"/>
  <c r="U26"/>
  <c r="U30"/>
  <c r="U34"/>
  <c r="U40"/>
  <c r="U44"/>
  <c r="U48"/>
  <c r="U52"/>
  <c r="U57"/>
  <c r="U59"/>
  <c r="U63"/>
  <c r="U67"/>
  <c r="U71"/>
  <c r="U75"/>
  <c r="U79"/>
  <c r="U83"/>
  <c r="U87"/>
  <c r="U91"/>
  <c r="U95"/>
  <c r="U103"/>
  <c r="U107"/>
  <c r="U111"/>
  <c r="U115"/>
  <c r="U119"/>
  <c r="U123"/>
  <c r="U128"/>
  <c r="U133"/>
  <c r="W11"/>
  <c r="W15"/>
  <c r="W19"/>
  <c r="W23"/>
  <c r="W27"/>
  <c r="W31"/>
  <c r="W37"/>
  <c r="W41"/>
  <c r="W45"/>
  <c r="W49"/>
  <c r="W53"/>
  <c r="W56"/>
  <c r="W60"/>
  <c r="W64"/>
  <c r="W68"/>
  <c r="W72"/>
  <c r="W76"/>
  <c r="W80"/>
  <c r="W84"/>
  <c r="W88"/>
  <c r="W92"/>
  <c r="W96"/>
  <c r="W100"/>
  <c r="W104"/>
  <c r="W108"/>
  <c r="W112"/>
  <c r="W116"/>
  <c r="W120"/>
  <c r="W124"/>
  <c r="W129"/>
  <c r="K39"/>
  <c r="K34"/>
  <c r="K25"/>
  <c r="M18"/>
  <c r="M10"/>
  <c r="M130"/>
  <c r="M117"/>
  <c r="M113"/>
  <c r="M101"/>
  <c r="M97"/>
  <c r="M89"/>
  <c r="M81"/>
  <c r="M77"/>
  <c r="M69"/>
  <c r="M46"/>
  <c r="M42"/>
  <c r="M32"/>
  <c r="M28"/>
  <c r="L135"/>
  <c r="M19"/>
  <c r="M11"/>
  <c r="M122"/>
  <c r="M118"/>
  <c r="M114"/>
  <c r="M110"/>
  <c r="M106"/>
  <c r="M98"/>
  <c r="M94"/>
  <c r="M86"/>
  <c r="M82"/>
  <c r="M74"/>
  <c r="M70"/>
  <c r="M66"/>
  <c r="M62"/>
  <c r="M33"/>
  <c r="M29"/>
  <c r="M12"/>
  <c r="M133"/>
  <c r="M128"/>
  <c r="M123"/>
  <c r="M107"/>
  <c r="M99"/>
  <c r="M95"/>
  <c r="M87"/>
  <c r="M83"/>
  <c r="M79"/>
  <c r="M75"/>
  <c r="M71"/>
  <c r="M52"/>
  <c r="M48"/>
  <c r="M44"/>
  <c r="M40"/>
  <c r="M30"/>
  <c r="M26"/>
  <c r="M21"/>
  <c r="M13"/>
  <c r="M9"/>
  <c r="M124"/>
  <c r="M120"/>
  <c r="M112"/>
  <c r="M108"/>
  <c r="M104"/>
  <c r="M80"/>
  <c r="M64"/>
  <c r="M60"/>
  <c r="M53"/>
  <c r="M49"/>
  <c r="M41"/>
  <c r="M37"/>
  <c r="M31"/>
  <c r="M27"/>
  <c r="K91"/>
  <c r="K68"/>
  <c r="K72"/>
  <c r="K51"/>
  <c r="I135"/>
  <c r="K92"/>
  <c r="K65"/>
  <c r="K78"/>
  <c r="K73"/>
  <c r="K96"/>
  <c r="K100"/>
  <c r="K17"/>
  <c r="K116"/>
  <c r="K102"/>
  <c r="K127"/>
  <c r="K119"/>
  <c r="K15"/>
  <c r="K20"/>
  <c r="K59"/>
  <c r="K88"/>
  <c r="K67"/>
  <c r="K38"/>
  <c r="K85"/>
  <c r="K45"/>
  <c r="K105"/>
  <c r="K93"/>
  <c r="K57"/>
  <c r="K61"/>
  <c r="K84"/>
  <c r="K55"/>
  <c r="K90"/>
  <c r="H21" i="10" l="1"/>
  <c r="I21"/>
  <c r="S21" s="1"/>
  <c r="M135" i="1"/>
  <c r="F16" i="10" s="1"/>
  <c r="W135" i="1"/>
  <c r="U135"/>
  <c r="S135"/>
  <c r="K135"/>
  <c r="S40" i="10" l="1"/>
  <c r="X21"/>
  <c r="S33"/>
  <c r="F8"/>
  <c r="F27"/>
  <c r="F17"/>
  <c r="F9"/>
  <c r="F12"/>
  <c r="H16"/>
  <c r="I16"/>
  <c r="W16" s="1"/>
  <c r="J135" i="1"/>
  <c r="S41" i="10" l="1"/>
  <c r="S42" s="1"/>
  <c r="S44" s="1"/>
  <c r="S51"/>
  <c r="T51" s="1"/>
  <c r="U51" s="1"/>
  <c r="V51" s="1"/>
  <c r="W51" s="1"/>
  <c r="X40"/>
  <c r="X16"/>
  <c r="I12"/>
  <c r="H12"/>
  <c r="H17"/>
  <c r="I17"/>
  <c r="W17" s="1"/>
  <c r="X17" s="1"/>
  <c r="I8"/>
  <c r="H8"/>
  <c r="H9"/>
  <c r="I9"/>
  <c r="I27"/>
  <c r="Q27" s="1"/>
  <c r="H27"/>
  <c r="W27" l="1"/>
  <c r="X27" s="1"/>
  <c r="Q33"/>
  <c r="Q41" s="1"/>
  <c r="H13"/>
  <c r="I13"/>
  <c r="V13" s="1"/>
  <c r="W33" l="1"/>
  <c r="W41" s="1"/>
  <c r="W42" s="1"/>
  <c r="W44" s="1"/>
  <c r="V36"/>
  <c r="X13"/>
  <c r="X33" s="1"/>
  <c r="V33"/>
  <c r="V37"/>
  <c r="Q42"/>
  <c r="Q44" s="1"/>
  <c r="V41" l="1"/>
  <c r="X37"/>
  <c r="V48"/>
  <c r="W48" s="1"/>
  <c r="V47"/>
  <c r="W47" s="1"/>
  <c r="X36"/>
  <c r="V42" l="1"/>
  <c r="V44" s="1"/>
  <c r="X41"/>
  <c r="X42" s="1"/>
  <c r="X44" s="1"/>
</calcChain>
</file>

<file path=xl/comments1.xml><?xml version="1.0" encoding="utf-8"?>
<comments xmlns="http://schemas.openxmlformats.org/spreadsheetml/2006/main">
  <authors>
    <author>Karim Moolani</author>
  </authors>
  <commentList>
    <comment ref="U118" authorId="0">
      <text>
        <r>
          <rPr>
            <b/>
            <sz val="8"/>
            <color indexed="81"/>
            <rFont val="Tahoma"/>
            <family val="2"/>
          </rPr>
          <t>Karim Moolani:</t>
        </r>
        <r>
          <rPr>
            <sz val="8"/>
            <color indexed="81"/>
            <rFont val="Tahoma"/>
            <family val="2"/>
          </rPr>
          <t xml:space="preserve">
Nancy is pregnant and unlikely to attend</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<sst xmlns="http://schemas.openxmlformats.org/spreadsheetml/2006/main" count="2866" uniqueCount="1080">
  <si>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</si>
  <si>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</si>
  <si>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</si>
  <si>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</si>
  <si>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</si>
  <si>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</si>
  <si>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</si>
  <si>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</si>
  <si>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</si>
  <si>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</si>
  <si>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</si>
  <si>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</si>
  <si>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</si>
  <si>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</si>
  <si>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</si>
  <si>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</si>
  <si>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</si>
  <si>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</si>
  <si>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</si>
  <si>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</si>
  <si>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</si>
  <si>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</si>
  <si>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</si>
  <si>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</si>
  <si>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</si>
  <si>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</si>
  <si>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</si>
  <si>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</si>
  <si>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</si>
  <si>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</si>
  <si>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</si>
  <si>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</si>
  <si>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</si>
  <si>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</si>
  <si>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</si>
  <si>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</si>
  <si>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</si>
  <si>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</si>
  <si>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</si>
  <si>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</si>
  <si>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</si>
  <si>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</si>
  <si>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</si>
  <si>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</si>
  <si>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</si>
  <si>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</si>
  <si>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</si>
  <si>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</si>
  <si>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</si>
  <si>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</si>
  <si>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</si>
  <si>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</si>
  <si>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</si>
  <si>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</si>
  <si>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</si>
  <si>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</si>
  <si>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</si>
  <si>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</si>
  <si>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</si>
  <si>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</si>
  <si>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</si>
  <si>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</si>
  <si>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</si>
  <si>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</si>
  <si>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</si>
  <si>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</si>
  <si>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</si>
  <si>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</si>
  <si>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</si>
  <si>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</si>
  <si>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</si>
  <si>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</si>
  <si>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</si>
  <si>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</si>
  <si>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</si>
  <si>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</si>
  <si>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</si>
  <si>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</si>
  <si>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</si>
  <si>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</si>
  <si>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</si>
  <si>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</si>
  <si>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</si>
  <si>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</si>
  <si>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</si>
  <si>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</si>
  <si>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</si>
  <si>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</si>
  <si>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</si>
  <si>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</si>
  <si>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</si>
  <si>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</si>
  <si>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</si>
  <si>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</si>
  <si>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</si>
  <si>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</si>
  <si>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</si>
  <si>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</si>
  <si>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</si>
  <si>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</si>
  <si>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</si>
  <si>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</si>
  <si>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</si>
  <si>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</si>
  <si>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</si>
  <si>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</si>
  <si>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</si>
  <si>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</si>
  <si>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</si>
  <si>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</si>
  <si>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</si>
  <si>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</si>
  <si>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</si>
  <si>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</si>
  <si>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</si>
  <si>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</si>
  <si>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</si>
  <si>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</si>
  <si>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</si>
  <si>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</si>
  <si>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</si>
  <si>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</si>
  <si>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</si>
  <si>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</si>
  <si>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</si>
  <si>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</si>
  <si>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</si>
  <si>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</si>
  <si>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</si>
  <si>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</si>
  <si>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</si>
  <si>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</si>
  <si>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</si>
  <si>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</si>
  <si>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</si>
  <si>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</si>
  <si>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</si>
  <si>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</si>
  <si>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</si>
  <si>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</si>
  <si>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</si>
  <si>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</si>
  <si>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</si>
  <si>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</si>
  <si>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</si>
  <si>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</si>
  <si>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</si>
  <si>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</si>
  <si>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</si>
  <si>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</si>
  <si>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</si>
  <si>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</si>
  <si>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</si>
  <si>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</si>
  <si>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</si>
  <si>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</si>
  <si>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</si>
  <si>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</si>
  <si>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</si>
  <si>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</si>
  <si>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</si>
  <si>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</si>
  <si>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</si>
  <si>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</si>
  <si>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</si>
  <si>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</si>
  <si>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</si>
  <si>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</si>
  <si>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</si>
  <si>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</si>
  <si>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</si>
  <si>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</si>
  <si>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</si>
  <si>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</si>
  <si>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</si>
  <si>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</si>
  <si>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</si>
  <si>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</si>
  <si>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</si>
  <si>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</si>
  <si>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</si>
  <si>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</si>
  <si>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</si>
  <si>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</si>
  <si>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</si>
  <si>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</si>
  <si>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</si>
  <si>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</si>
  <si>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</si>
  <si>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</si>
  <si>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</si>
  <si>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</si>
  <si>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</si>
  <si>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</si>
  <si>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</si>
  <si>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</si>
  <si>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</si>
  <si>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</si>
  <si>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</si>
  <si>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</si>
  <si>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</si>
  <si>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</si>
  <si>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</si>
  <si>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</si>
  <si>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</si>
  <si>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</si>
  <si>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</si>
  <si>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</si>
  <si>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</si>
  <si>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</si>
  <si>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</si>
  <si>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</si>
  <si>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</si>
  <si>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</si>
  <si>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</si>
  <si>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</si>
  <si>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</si>
  <si>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</si>
  <si>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</si>
  <si>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</si>
  <si>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</si>
  <si>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</si>
  <si>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</si>
  <si>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</si>
  <si>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</si>
  <si>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</si>
  <si>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</si>
  <si>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</si>
  <si>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</si>
  <si>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</si>
  <si>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</si>
  <si>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</si>
  <si>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</si>
  <si>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</si>
  <si>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</si>
  <si>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</si>
  <si>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</si>
  <si>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</si>
  <si>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</si>
  <si>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</si>
  <si>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</si>
  <si>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</si>
  <si>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</si>
  <si>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</si>
  <si>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</si>
  <si>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</si>
  <si>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</si>
  <si>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</si>
  <si>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</si>
  <si>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</si>
  <si>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</si>
  <si>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</si>
  <si>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</si>
  <si>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</si>
  <si>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</si>
  <si>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</si>
  <si>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</si>
  <si>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</si>
  <si>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</si>
  <si>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</si>
  <si>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</si>
  <si>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</si>
  <si>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</si>
  <si>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</si>
  <si>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</si>
  <si>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</si>
  <si>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</si>
  <si>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</si>
  <si>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</si>
  <si>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</si>
  <si>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</si>
  <si>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</si>
  <si>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</si>
  <si>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</si>
  <si>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</si>
  <si>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</si>
  <si>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</si>
  <si>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</si>
  <si>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</si>
  <si>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</si>
  <si>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</si>
  <si>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</si>
  <si>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</si>
  <si>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</si>
  <si>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</si>
  <si>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</si>
  <si>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</si>
  <si>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</si>
  <si>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</si>
  <si>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</si>
  <si>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</si>
  <si>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</si>
  <si>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</si>
  <si>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</si>
  <si>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</si>
  <si>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</si>
  <si>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</si>
  <si>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</si>
  <si>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</si>
  <si>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</si>
  <si>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</si>
  <si>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</si>
  <si>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</si>
  <si>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</si>
  <si>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</si>
  <si>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</si>
  <si>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</si>
  <si>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</si>
  <si>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</si>
  <si>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</si>
  <si>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</si>
  <si>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</si>
  <si>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</si>
  <si>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</si>
  <si>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</si>
  <si>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</si>
  <si>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</si>
  <si>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</si>
  <si>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</si>
  <si>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</si>
  <si>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</si>
  <si>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</si>
  <si>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</si>
  <si>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</si>
  <si>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</si>
  <si>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</si>
  <si>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</si>
  <si>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</si>
  <si>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</si>
  <si>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</si>
  <si>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</si>
  <si>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</si>
  <si>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</si>
  <si>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</si>
  <si>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</si>
  <si>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</si>
  <si>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</si>
  <si>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</si>
  <si>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</si>
  <si>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</si>
  <si>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</si>
  <si>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</si>
  <si>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</si>
  <si>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</si>
  <si>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</si>
  <si>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</si>
  <si>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</si>
  <si>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</si>
  <si>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</si>
  <si>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</si>
  <si>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</si>
  <si>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</si>
  <si>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</si>
  <si>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</si>
  <si>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</si>
  <si>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</si>
  <si>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</si>
  <si>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</si>
  <si>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</si>
  <si>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</si>
  <si>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</si>
  <si>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</si>
  <si>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</si>
  <si>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</si>
  <si>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</si>
  <si>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</si>
  <si>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</si>
  <si>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</si>
  <si>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</si>
  <si>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</si>
  <si>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</si>
  <si>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</si>
  <si>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</si>
  <si>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</si>
  <si>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</si>
  <si>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</si>
  <si>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</si>
  <si>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</si>
  <si>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</si>
  <si>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</si>
  <si>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</si>
  <si>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</si>
  <si>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</si>
  <si>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</si>
  <si>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</si>
  <si>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</si>
  <si>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</si>
  <si>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</si>
  <si>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</si>
  <si>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</si>
  <si>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</si>
  <si>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</si>
  <si>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</si>
  <si>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</si>
  <si>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</si>
  <si>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</si>
  <si>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</si>
  <si>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</si>
  <si>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</si>
  <si>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</si>
  <si>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</si>
  <si>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</si>
  <si>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</si>
  <si>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</si>
  <si>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</si>
  <si>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</si>
  <si>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</si>
  <si>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</si>
  <si>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</si>
  <si>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</si>
  <si>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</si>
  <si>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</si>
  <si>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</si>
  <si>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</si>
  <si>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</si>
  <si>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</si>
  <si>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</si>
  <si>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</si>
  <si>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</si>
  <si>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</si>
  <si>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</si>
  <si>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</si>
  <si>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</si>
  <si>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</si>
  <si>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</si>
  <si>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</si>
  <si>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</si>
  <si>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</si>
  <si>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</si>
  <si>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</si>
  <si>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</si>
  <si>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</si>
  <si>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</si>
  <si>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</si>
  <si>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</si>
  <si>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</si>
  <si>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</si>
  <si>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</si>
  <si>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</si>
  <si>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</si>
  <si>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</si>
  <si>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</si>
  <si>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</si>
  <si>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</si>
  <si>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</si>
  <si>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</si>
  <si>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</si>
  <si>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</si>
  <si>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</si>
  <si>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</si>
  <si>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</si>
  <si>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</si>
  <si>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</si>
  <si>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</si>
  <si>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</si>
  <si>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</si>
  <si>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</si>
  <si>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</si>
  <si>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</si>
  <si>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</si>
  <si>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</si>
  <si>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</si>
  <si>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</si>
  <si>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</si>
  <si>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</si>
  <si>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</si>
  <si>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</si>
  <si>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</si>
  <si>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</si>
  <si>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</si>
  <si>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</si>
  <si>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</si>
  <si>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</si>
  <si>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</si>
  <si>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</si>
  <si>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</si>
  <si>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</si>
  <si>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</si>
  <si>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</si>
  <si>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</si>
  <si>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</si>
  <si>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</si>
  <si>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</si>
  <si>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</si>
  <si>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</si>
  <si>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</si>
  <si>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</si>
  <si>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</si>
  <si>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</si>
  <si>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</si>
  <si>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</si>
  <si>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</si>
  <si>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</si>
  <si>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</si>
  <si>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</si>
  <si>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</si>
  <si>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</si>
  <si>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</si>
  <si>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</si>
  <si>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</si>
  <si>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</si>
  <si>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</si>
  <si>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</si>
  <si>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</si>
  <si>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</si>
  <si>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</si>
  <si>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</si>
  <si>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</si>
  <si>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</si>
  <si>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</si>
  <si>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</si>
  <si>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</si>
  <si>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</si>
  <si>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</si>
  <si>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</si>
  <si>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</si>
  <si>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</si>
  <si>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</si>
  <si>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</si>
  <si>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</si>
  <si>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</si>
  <si>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</si>
  <si>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</si>
  <si>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</si>
  <si>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</si>
  <si>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</si>
  <si>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</si>
  <si>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</si>
  <si>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</si>
  <si>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</si>
  <si>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</si>
  <si>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</si>
  <si>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</si>
  <si>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</si>
  <si>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</si>
  <si>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</si>
  <si>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</si>
  <si>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</si>
  <si>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</si>
  <si>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</si>
  <si>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</si>
  <si>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</si>
  <si>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</si>
  <si>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</si>
  <si>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</si>
  <si>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</si>
  <si>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</si>
  <si>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</si>
  <si>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</si>
  <si>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</si>
  <si>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</si>
  <si>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</si>
  <si>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</si>
  <si>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</si>
  <si>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</si>
  <si>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</si>
  <si>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</si>
  <si>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</si>
  <si>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</si>
  <si>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</si>
  <si>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</si>
  <si>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</si>
  <si>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</si>
  <si>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</si>
  <si>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</si>
  <si>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</si>
  <si>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</si>
  <si>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</si>
  <si>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</si>
  <si>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</si>
  <si>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</si>
  <si>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</si>
  <si>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</si>
  <si>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</si>
  <si>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</si>
  <si>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</si>
  <si>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</si>
  <si>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</si>
  <si>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</si>
  <si>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</si>
  <si>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</si>
  <si>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</si>
  <si>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</si>
  <si>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</si>
  <si>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</si>
  <si>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</si>
  <si>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</si>
  <si>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</si>
  <si>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</si>
  <si>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</si>
  <si>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</si>
  <si>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</si>
  <si>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</si>
  <si>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</si>
  <si>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</si>
  <si>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</si>
  <si>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</si>
  <si>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</si>
  <si>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</si>
  <si>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</si>
  <si>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</si>
  <si>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</si>
  <si>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</si>
  <si>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</si>
  <si>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</si>
  <si>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</si>
  <si>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</si>
  <si>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</si>
  <si>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</si>
  <si>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</si>
  <si>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</si>
  <si>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</si>
  <si>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</si>
  <si>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</si>
  <si>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</si>
  <si>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</si>
  <si>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</si>
  <si>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</si>
  <si>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</si>
  <si>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</si>
  <si>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</si>
  <si>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</si>
  <si>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</si>
  <si>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</si>
  <si>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</si>
  <si>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</si>
  <si>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</si>
  <si>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</si>
  <si>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</si>
  <si>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</si>
  <si>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</si>
  <si>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</si>
  <si>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</si>
  <si>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</si>
  <si>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</si>
  <si>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</si>
  <si>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</si>
  <si>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</si>
  <si>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</si>
  <si>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</si>
  <si>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</si>
  <si>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</si>
  <si>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</si>
  <si>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</si>
  <si>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</si>
  <si>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</si>
  <si>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</si>
  <si>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</si>
  <si>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</si>
  <si>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</si>
  <si>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</si>
  <si>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</si>
  <si>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</si>
  <si>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</si>
  <si>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</si>
  <si>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</si>
  <si>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</si>
  <si>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</si>
  <si>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</si>
  <si>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</si>
  <si>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</si>
  <si>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</si>
  <si>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</si>
  <si>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</si>
  <si>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</si>
  <si>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</si>
  <si>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</si>
  <si>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</si>
  <si>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</si>
  <si>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</si>
  <si>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</si>
  <si>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</si>
  <si>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</si>
  <si>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</si>
  <si>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</si>
  <si>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</si>
  <si>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</si>
  <si>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</si>
  <si>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</si>
  <si>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</si>
  <si>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</si>
  <si>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</si>
  <si>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</si>
  <si>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</si>
  <si>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</si>
  <si>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</si>
  <si>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</si>
  <si>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</si>
  <si>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</si>
  <si>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</si>
  <si>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</si>
  <si>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</si>
  <si>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</si>
  <si>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</si>
  <si>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</si>
  <si>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</si>
  <si>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</si>
  <si>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</si>
  <si>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</si>
  <si>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</si>
  <si>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</si>
  <si>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</si>
  <si>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</si>
  <si>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</si>
  <si>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</si>
  <si>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</si>
  <si>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</si>
  <si>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</si>
  <si>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</si>
  <si>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</si>
  <si>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</si>
  <si>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</si>
  <si>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</si>
  <si>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</si>
  <si>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</si>
  <si>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</si>
  <si>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</si>
  <si>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</si>
  <si>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</si>
  <si>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</si>
  <si>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</si>
  <si>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t>
  </si>
  <si>
    <t>454 10th Street</t>
  </si>
  <si>
    <t>228 14th Place</t>
  </si>
  <si>
    <t>18 Misty Crescent</t>
  </si>
  <si>
    <t>M3B 1T2</t>
  </si>
  <si>
    <t>Alan Richmond</t>
  </si>
  <si>
    <t>912 N Croft Ave Apt. 102</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</si>
  <si>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</si>
  <si>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</si>
  <si>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</si>
  <si>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</si>
  <si>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</si>
  <si>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</si>
  <si>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</si>
  <si>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</si>
  <si>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</si>
  <si>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</si>
  <si>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</si>
  <si>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</si>
  <si>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</si>
  <si>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</si>
  <si>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</si>
  <si>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</si>
  <si>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</si>
  <si>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</si>
  <si>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</si>
  <si>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</si>
  <si>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</si>
  <si>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</si>
  <si>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</si>
  <si>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</si>
  <si>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</si>
  <si>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</si>
  <si>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</si>
  <si>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</si>
  <si>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</si>
  <si>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</si>
  <si>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</si>
  <si>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</si>
  <si>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</si>
  <si>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</si>
  <si>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</si>
  <si>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Mrs. Cristina Ferrer</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</si>
  <si>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</si>
  <si>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</si>
  <si>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</si>
  <si>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</si>
  <si>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</si>
  <si>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</si>
  <si>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</si>
  <si>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</si>
  <si>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</si>
  <si>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</si>
  <si>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</si>
  <si>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</si>
  <si>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</si>
  <si>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</si>
  <si>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</si>
  <si>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</si>
  <si>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</si>
  <si>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</si>
  <si>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</si>
  <si>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</si>
  <si>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</si>
  <si>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</si>
  <si>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</si>
  <si>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</si>
  <si>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</si>
  <si>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</si>
  <si>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</si>
  <si>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</si>
  <si>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</si>
  <si>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</si>
  <si>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</si>
  <si>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</si>
  <si>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</si>
  <si>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</si>
  <si>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</si>
  <si>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</si>
  <si>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</si>
  <si>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</si>
  <si>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</si>
  <si>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</si>
  <si>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912 N Croft Avenue #101</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</si>
  <si>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</si>
  <si>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</si>
  <si>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</si>
  <si>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</si>
  <si>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</si>
  <si>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</si>
  <si>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</si>
  <si>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</si>
  <si>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</si>
  <si>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</si>
  <si>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</si>
  <si>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</si>
  <si>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</si>
  <si>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</si>
  <si>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</si>
  <si>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</si>
  <si>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</si>
  <si>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</si>
  <si>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</si>
  <si>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</si>
  <si>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</si>
  <si>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</si>
  <si>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Stanford Cohen</t>
  </si>
  <si>
    <t>Mr. and Mrs. Matthew Ryan Levy</t>
  </si>
  <si>
    <t>Mr. and Mrs. Thomas Romagni</t>
  </si>
  <si>
    <t>The Cohen Family</t>
  </si>
  <si>
    <t>Penny &amp; Taylor Scheffing</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</si>
  <si>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</si>
  <si>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</si>
  <si>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</si>
  <si>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</si>
  <si>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</si>
  <si>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</si>
  <si>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</si>
  <si>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</si>
  <si>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</si>
  <si>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</si>
  <si>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</si>
  <si>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</si>
  <si>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</si>
  <si>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</si>
  <si>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</si>
  <si>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</si>
  <si>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</si>
  <si>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</si>
  <si>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</si>
  <si>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</si>
  <si>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</si>
  <si>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</si>
  <si>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</si>
  <si>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</si>
  <si>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</si>
  <si>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</si>
  <si>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</si>
  <si>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</si>
  <si>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 and Mrs. Ernie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</si>
  <si>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</si>
  <si>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</si>
  <si>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</si>
  <si>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</si>
  <si>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</si>
  <si>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</si>
  <si>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</si>
  <si>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</si>
  <si>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</si>
  <si>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</si>
  <si>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</si>
  <si>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</si>
  <si>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</si>
  <si>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</si>
  <si>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</si>
  <si>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</si>
  <si>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</si>
  <si>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</si>
  <si>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</si>
  <si>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</si>
  <si>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</si>
  <si>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</si>
  <si>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</si>
  <si>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</si>
  <si>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</si>
  <si>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</si>
  <si>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</si>
  <si>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</si>
  <si>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</si>
  <si>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</si>
  <si>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</si>
  <si>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</si>
  <si>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</si>
  <si>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</si>
  <si>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</si>
  <si>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</si>
  <si>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</si>
  <si>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</si>
  <si>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</si>
  <si>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</si>
  <si>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</si>
  <si>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</si>
  <si>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</si>
  <si>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 and Mrs. Zubair Talib</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</si>
  <si>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</si>
  <si>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</si>
  <si>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</si>
  <si>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</si>
  <si>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</si>
  <si>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</si>
  <si>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</si>
  <si>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</si>
  <si>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</si>
  <si>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</si>
  <si>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</si>
  <si>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</si>
  <si>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</si>
  <si>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</si>
  <si>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</si>
  <si>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</si>
  <si>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</si>
  <si>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Mrs. Morgan Servetnik</t>
  </si>
  <si>
    <t>Mr. Mike Servetnik</t>
  </si>
  <si>
    <t>Mr. and Mrs. Mike Servetnick</t>
  </si>
  <si>
    <t>Ms. Kelly Hendrix</t>
  </si>
  <si>
    <t>Ms. Krissy Eagan</t>
  </si>
  <si>
    <t>Ms. Tracey Raftery</t>
  </si>
  <si>
    <t>Ms. Carrie Ainsworth</t>
  </si>
  <si>
    <t>Mr. Jon Abrams</t>
  </si>
  <si>
    <t>Ms. Stephanie Ramos</t>
  </si>
  <si>
    <t>Ms. Jennifer McMillon</t>
  </si>
  <si>
    <t>Mr. Jonathan Holmes</t>
  </si>
  <si>
    <t>Mrs. Tori Holmes</t>
  </si>
  <si>
    <t>Mr. and Mrs. Jonathan Holmes</t>
  </si>
  <si>
    <t>Ms. Alona Tolentino</t>
  </si>
  <si>
    <t>Mr. Mike Sinkula</t>
  </si>
  <si>
    <t>Mr. Luan Bui</t>
  </si>
  <si>
    <t>Mrs. Lindsay Hutter</t>
  </si>
  <si>
    <t>Mr. Jared Hutter</t>
  </si>
  <si>
    <t>Mr. and Mrs. Jared Hutter</t>
  </si>
  <si>
    <t>Mr. Jeremy Nehleber</t>
  </si>
  <si>
    <t>Mrs. Sarah Tamchin</t>
  </si>
  <si>
    <t>Mr. Jordan Tamchin</t>
  </si>
  <si>
    <t>Mr. and Mrs. Jordan Tamchin</t>
  </si>
  <si>
    <t>Mr. David Orkin</t>
  </si>
  <si>
    <t>Mrs. Alison Orkin</t>
  </si>
  <si>
    <t>Mr. and Mrs. David Orkin</t>
  </si>
  <si>
    <t>Mr. Jeff Arnold</t>
  </si>
  <si>
    <t>Ms. Bethany Practico</t>
  </si>
  <si>
    <t>Mr. Mike Goldstein</t>
  </si>
  <si>
    <t>Mrs. Robin Goldstein</t>
  </si>
  <si>
    <t>Mr. and Mrs. Mike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</si>
  <si>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</si>
  <si>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</si>
  <si>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</si>
  <si>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</si>
  <si>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</si>
  <si>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</si>
  <si>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</si>
  <si>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</si>
  <si>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</si>
  <si>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</si>
  <si>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</si>
  <si>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</si>
  <si>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</si>
  <si>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</si>
  <si>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</si>
  <si>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</si>
  <si>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</si>
  <si>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</si>
  <si>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</si>
  <si>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Dr. and Mrs. Lenny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</si>
  <si>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</si>
  <si>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</si>
  <si>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</si>
  <si>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</si>
  <si>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</si>
  <si>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</si>
  <si>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</si>
  <si>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</si>
  <si>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</si>
  <si>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</si>
  <si>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Mrs. Carol Tucker</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</si>
  <si>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</si>
  <si>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</si>
  <si>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</si>
  <si>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</si>
  <si>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</si>
  <si>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</si>
  <si>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</si>
  <si>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</si>
  <si>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</si>
  <si>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</si>
  <si>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</si>
  <si>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</si>
  <si>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</si>
  <si>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</si>
  <si>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</si>
  <si>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</si>
  <si>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</si>
  <si>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</si>
  <si>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</si>
  <si>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</si>
  <si>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</si>
  <si>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</si>
  <si>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</si>
  <si>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</si>
  <si>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</si>
  <si>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</si>
  <si>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</si>
  <si>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</si>
  <si>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</si>
  <si>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</si>
  <si>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</si>
  <si>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</si>
  <si>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</si>
  <si>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</si>
  <si>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</si>
  <si>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</si>
  <si>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</si>
  <si>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</si>
  <si>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</si>
  <si>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</si>
  <si>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</si>
  <si>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</si>
  <si>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</si>
  <si>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</si>
  <si>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</si>
  <si>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</si>
  <si>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</si>
  <si>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</si>
  <si>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23 Cox Boulevard Suite 571</t>
  </si>
  <si>
    <t>10575 East Key Drive</t>
  </si>
  <si>
    <t>342 North Orange Grove Avenue</t>
  </si>
  <si>
    <t>726 North Alfred Street #4</t>
  </si>
  <si>
    <t xml:space="preserve">303 West 21st St. Apt 2A </t>
  </si>
  <si>
    <t>849 South Ogden Drive</t>
  </si>
  <si>
    <t>1703  NE 5th Street</t>
  </si>
  <si>
    <t>3060 N. 34th Street</t>
  </si>
  <si>
    <t>10100 SW 3rd Street</t>
  </si>
  <si>
    <t>8580 N. Lake Dasha Drive</t>
  </si>
  <si>
    <t>3900 Island Boulevard Apt. 205</t>
  </si>
  <si>
    <t>33 Lombard Street Suite 4201</t>
  </si>
  <si>
    <t xml:space="preserve">154 E 29th Street Apt. 14A </t>
  </si>
  <si>
    <t>102 Hoskins Court Apt. 200</t>
  </si>
  <si>
    <t>109 North 53 Street</t>
  </si>
  <si>
    <t>Fort Lauderdale</t>
  </si>
  <si>
    <t>Tamarac</t>
  </si>
  <si>
    <t>Envelope</t>
  </si>
  <si>
    <t>Mrs. Cori Hallowes</t>
  </si>
  <si>
    <t>314 North Sierra Bonita Ave #108</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</si>
  <si>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</si>
  <si>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</si>
  <si>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</si>
  <si>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</si>
  <si>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</si>
  <si>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</si>
  <si>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</si>
  <si>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</si>
  <si>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</si>
  <si>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</si>
  <si>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</si>
  <si>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</si>
  <si>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</si>
  <si>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</si>
  <si>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</si>
  <si>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25 Cedar Ridge Rd</t>
  </si>
  <si>
    <t>Gormley</t>
  </si>
  <si>
    <t>L0H 1G0</t>
  </si>
  <si>
    <t>Mrs. Naseem Habib</t>
  </si>
  <si>
    <t>340 East 34th Street #4E</t>
  </si>
  <si>
    <t>Sergio Espinal</t>
  </si>
  <si>
    <t>335 South 2nd Street Apt 3D</t>
  </si>
  <si>
    <t>8705 Fallen Oak Drive</t>
  </si>
  <si>
    <t>Miss Taylor Scheffing</t>
  </si>
  <si>
    <t>Joseph Campopiano</t>
  </si>
  <si>
    <t>Dr. Leonard Ostroff</t>
  </si>
  <si>
    <t>Mrs. Suzanne Fascione</t>
  </si>
  <si>
    <t>15 Southcote Road, Paget, Pg 03 Bermuda.</t>
  </si>
</sst>
</file>

<file path=xl/styles.xml><?xml version="1.0" encoding="utf-8"?>
<styleSheet xmlns="http://schemas.openxmlformats.org/spreadsheetml/2006/main">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s>
  <fills count="13">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00B0F0"/>
        <bgColor indexed="64"/>
      </patternFill>
    </fill>
    <fill>
      <patternFill patternType="solid">
        <fgColor rgb="FFFF0000"/>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47">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9" fontId="17" fillId="0" borderId="11" xfId="0" applyNumberFormat="1" applyFont="1" applyFill="1" applyBorder="1" applyAlignment="1">
      <alignment horizontal="center"/>
    </xf>
    <xf numFmtId="0" fontId="12" fillId="0" borderId="13" xfId="0"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12" xfId="0" applyFont="1" applyFill="1" applyBorder="1" applyAlignment="1">
      <alignment horizontal="center"/>
    </xf>
    <xf numFmtId="0" fontId="17" fillId="0" borderId="0" xfId="0" applyFont="1" applyAlignment="1">
      <alignment horizontal="center"/>
    </xf>
    <xf numFmtId="0" fontId="19" fillId="0" borderId="9" xfId="0" applyFont="1" applyBorder="1" applyAlignment="1">
      <alignment horizontal="center"/>
    </xf>
    <xf numFmtId="0" fontId="17" fillId="0" borderId="0" xfId="0" applyFont="1" applyBorder="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164" fontId="17" fillId="0" borderId="12" xfId="0" applyNumberFormat="1" applyFont="1" applyFill="1" applyBorder="1" applyAlignment="1">
      <alignment horizontal="center"/>
    </xf>
    <xf numFmtId="0" fontId="17" fillId="9" borderId="12" xfId="0" applyFont="1" applyFill="1" applyBorder="1" applyAlignment="1">
      <alignment horizontal="center"/>
    </xf>
    <xf numFmtId="0" fontId="12" fillId="9" borderId="12" xfId="0" quotePrefix="1" applyFont="1" applyFill="1" applyBorder="1" applyAlignment="1">
      <alignment horizontal="center"/>
    </xf>
    <xf numFmtId="0" fontId="16" fillId="11" borderId="0" xfId="0" applyFont="1" applyFill="1" applyAlignment="1">
      <alignment horizontal="center"/>
    </xf>
    <xf numFmtId="0" fontId="17" fillId="12" borderId="12" xfId="0" applyFont="1" applyFill="1" applyBorder="1" applyAlignment="1">
      <alignment horizontal="center"/>
    </xf>
    <xf numFmtId="165" fontId="17" fillId="12" borderId="11" xfId="0" applyNumberFormat="1" applyFont="1" applyFill="1" applyBorder="1" applyAlignment="1">
      <alignment horizontal="center"/>
    </xf>
  </cellXfs>
  <cellStyles count="2">
    <cellStyle name="Normal" xfId="0" builtinId="0"/>
    <cellStyle name="Normal 7" xfId="1"/>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AE940"/>
  <sheetViews>
    <sheetView showGridLines="0" tabSelected="1" view="pageBreakPreview" topLeftCell="C1" zoomScale="80" zoomScaleNormal="100" zoomScaleSheetLayoutView="80" workbookViewId="0">
      <pane ySplit="8" topLeftCell="A129" activePane="bottomLeft" state="frozen"/>
      <selection pane="bottomLeft" activeCell="D60" sqref="D60"/>
    </sheetView>
  </sheetViews>
  <sheetFormatPr defaultRowHeight="12.75" outlineLevelCol="1"/>
  <cols>
    <col min="1" max="1" width="4.28515625" style="44" customWidth="1"/>
    <col min="2" max="2" width="21.28515625" style="44" customWidth="1"/>
    <col min="3" max="3" width="12.42578125" style="44" customWidth="1"/>
    <col min="4" max="4" width="43.42578125" style="44" customWidth="1" outlineLevel="1"/>
    <col min="5" max="5" width="21.28515625" style="44" bestFit="1" customWidth="1"/>
    <col min="6" max="6" width="23.42578125" style="44" bestFit="1" customWidth="1"/>
    <col min="7" max="8" width="15.28515625" style="44" customWidth="1"/>
    <col min="9" max="9" width="38.42578125" style="44" customWidth="1" outlineLevel="1"/>
    <col min="10" max="10" width="16.5703125" style="44" customWidth="1" outlineLevel="1"/>
    <col min="11" max="11" width="14.28515625" style="44" customWidth="1" outlineLevel="1"/>
    <col min="12" max="13" width="13.28515625" style="44" customWidth="1" outlineLevel="1"/>
    <col min="14" max="14" width="13.7109375" style="44" customWidth="1"/>
    <col min="15" max="18" width="10.42578125" style="44" customWidth="1"/>
    <col min="19" max="19" width="11.7109375" style="44" customWidth="1" collapsed="1"/>
    <col min="20" max="24" width="11.7109375" style="44" customWidth="1"/>
    <col min="25" max="30" width="11.85546875" style="44" hidden="1" customWidth="1" outlineLevel="1"/>
    <col min="31" max="31" width="9.140625" style="45" collapsed="1"/>
    <col min="32" max="16384" width="9.140625" style="45"/>
  </cols>
  <sheetData>
    <row r="1" spans="1:30">
      <c r="P1" s="44">
        <v>22</v>
      </c>
      <c r="Q1" s="44">
        <v>46</v>
      </c>
      <c r="R1" s="44">
        <v>50</v>
      </c>
    </row>
    <row r="2" spans="1:30" s="5" customFormat="1" ht="15">
      <c r="A2" s="1"/>
      <c r="B2" s="1"/>
      <c r="C2" s="1"/>
      <c r="D2" s="1"/>
      <c r="E2" s="1"/>
      <c r="F2" s="1"/>
      <c r="G2" s="1"/>
      <c r="H2" s="1"/>
      <c r="I2" s="1"/>
      <c r="J2" s="1"/>
      <c r="K2" s="1"/>
      <c r="L2" s="1"/>
      <c r="M2" s="1"/>
      <c r="N2" s="1"/>
      <c r="O2" s="1"/>
      <c r="P2" s="29">
        <f>+SUM(P9:P154)</f>
        <v>22</v>
      </c>
      <c r="Q2" s="29">
        <f>+SUM(Q9:Q154)</f>
        <v>46</v>
      </c>
      <c r="R2" s="29">
        <f>+SUM(R9:R154)</f>
        <v>50</v>
      </c>
      <c r="S2" s="1"/>
      <c r="T2" s="1"/>
      <c r="U2" s="1"/>
      <c r="V2" s="1"/>
      <c r="W2" s="1"/>
      <c r="X2" s="1"/>
      <c r="Y2" s="1"/>
      <c r="Z2" s="1"/>
      <c r="AA2" s="1"/>
      <c r="AB2" s="1"/>
      <c r="AC2" s="1"/>
      <c r="AD2" s="1"/>
    </row>
    <row r="3" spans="1:30" s="10" customFormat="1" ht="19.5" thickBot="1">
      <c r="A3" s="6"/>
      <c r="B3" s="2" t="s">
        <v>53</v>
      </c>
      <c r="C3" s="3"/>
      <c r="D3" s="3"/>
      <c r="E3" s="3"/>
      <c r="F3" s="3"/>
      <c r="G3" s="3"/>
      <c r="H3" s="3"/>
      <c r="I3" s="3"/>
      <c r="J3" s="3"/>
      <c r="K3" s="3"/>
      <c r="L3" s="3"/>
      <c r="M3" s="3"/>
      <c r="N3" s="3"/>
      <c r="O3" s="3"/>
      <c r="P3" s="3"/>
      <c r="Q3" s="3"/>
      <c r="R3" s="3"/>
      <c r="S3" s="3"/>
      <c r="T3" s="3"/>
      <c r="U3" s="3"/>
      <c r="V3" s="3"/>
      <c r="W3" s="3"/>
      <c r="X3" s="3"/>
      <c r="Y3" s="3"/>
      <c r="Z3" s="3"/>
      <c r="AA3" s="3"/>
      <c r="AB3" s="3"/>
      <c r="AC3" s="3"/>
      <c r="AD3" s="3"/>
    </row>
    <row r="4" spans="1:30">
      <c r="A4" s="42"/>
      <c r="B4" s="43" t="s">
        <v>54</v>
      </c>
    </row>
    <row r="5" spans="1:30">
      <c r="A5" s="42"/>
      <c r="B5" s="43"/>
      <c r="P5" s="81"/>
      <c r="Q5" s="81"/>
      <c r="R5" s="81"/>
    </row>
    <row r="6" spans="1:30" ht="16.5" customHeight="1">
      <c r="A6" s="46"/>
      <c r="B6" s="47" t="s">
        <v>456</v>
      </c>
      <c r="C6" s="48"/>
      <c r="D6" s="48"/>
      <c r="E6" s="48"/>
      <c r="F6" s="48"/>
      <c r="G6" s="48"/>
      <c r="H6" s="48"/>
      <c r="I6" s="48"/>
      <c r="J6" s="48"/>
      <c r="K6" s="48"/>
      <c r="L6" s="48"/>
      <c r="M6" s="48"/>
      <c r="N6" s="131" t="s">
        <v>712</v>
      </c>
      <c r="O6" s="87" t="s">
        <v>714</v>
      </c>
      <c r="P6" s="87"/>
      <c r="Q6" s="87"/>
      <c r="R6" s="86"/>
      <c r="S6" s="49" t="s">
        <v>460</v>
      </c>
      <c r="T6" s="50"/>
      <c r="U6" s="50"/>
      <c r="V6" s="50"/>
      <c r="W6" s="51" t="s">
        <v>461</v>
      </c>
      <c r="X6" s="52"/>
      <c r="Y6" s="53" t="s">
        <v>457</v>
      </c>
      <c r="Z6" s="54"/>
      <c r="AA6" s="54"/>
      <c r="AB6" s="54"/>
      <c r="AC6" s="54"/>
      <c r="AD6" s="54"/>
    </row>
    <row r="7" spans="1:30" ht="16.5" customHeight="1">
      <c r="A7" s="46"/>
      <c r="B7" s="56"/>
      <c r="C7" s="132"/>
      <c r="D7" s="132"/>
      <c r="E7" s="132"/>
      <c r="F7" s="132"/>
      <c r="G7" s="132"/>
      <c r="H7" s="132"/>
      <c r="I7" s="59"/>
      <c r="J7" s="57"/>
      <c r="K7" s="57"/>
      <c r="L7" s="57"/>
      <c r="M7" s="57"/>
      <c r="N7" s="132"/>
      <c r="O7" s="57"/>
      <c r="P7" s="57"/>
      <c r="Q7" s="57"/>
      <c r="R7" s="57"/>
      <c r="S7" s="56"/>
      <c r="T7" s="56" t="s">
        <v>7</v>
      </c>
      <c r="U7" s="59"/>
      <c r="V7" s="57"/>
      <c r="W7" s="57"/>
      <c r="X7" s="57"/>
      <c r="Y7" s="58" t="s">
        <v>463</v>
      </c>
      <c r="Z7" s="57"/>
      <c r="AA7" s="58" t="s">
        <v>464</v>
      </c>
      <c r="AB7" s="57"/>
      <c r="AC7" s="58" t="s">
        <v>465</v>
      </c>
      <c r="AD7" s="57"/>
    </row>
    <row r="8" spans="1:30" s="62" customFormat="1" ht="15">
      <c r="A8" s="60" t="s">
        <v>49</v>
      </c>
      <c r="B8" s="60" t="s">
        <v>18</v>
      </c>
      <c r="C8" s="60" t="s">
        <v>28</v>
      </c>
      <c r="D8" s="144" t="s">
        <v>1049</v>
      </c>
      <c r="E8" s="60" t="s">
        <v>590</v>
      </c>
      <c r="F8" s="60" t="s">
        <v>0</v>
      </c>
      <c r="G8" s="60" t="s">
        <v>1</v>
      </c>
      <c r="H8" s="61" t="s">
        <v>1</v>
      </c>
      <c r="I8" s="60" t="s">
        <v>78</v>
      </c>
      <c r="J8" s="60" t="s">
        <v>79</v>
      </c>
      <c r="K8" s="60" t="s">
        <v>80</v>
      </c>
      <c r="L8" s="60" t="s">
        <v>81</v>
      </c>
      <c r="M8" s="60" t="s">
        <v>82</v>
      </c>
      <c r="N8" s="60" t="s">
        <v>713</v>
      </c>
      <c r="O8" s="60" t="s">
        <v>469</v>
      </c>
      <c r="P8" s="60" t="s">
        <v>466</v>
      </c>
      <c r="Q8" s="60" t="s">
        <v>467</v>
      </c>
      <c r="R8" s="60" t="s">
        <v>468</v>
      </c>
      <c r="S8" s="60" t="s">
        <v>151</v>
      </c>
      <c r="T8" s="60" t="s">
        <v>715</v>
      </c>
      <c r="U8" s="60" t="s">
        <v>716</v>
      </c>
      <c r="V8" s="61" t="s">
        <v>48</v>
      </c>
      <c r="W8" s="60" t="s">
        <v>151</v>
      </c>
      <c r="X8" s="82" t="s">
        <v>48</v>
      </c>
      <c r="Y8" s="60" t="s">
        <v>458</v>
      </c>
      <c r="Z8" s="61" t="s">
        <v>459</v>
      </c>
      <c r="AA8" s="60" t="s">
        <v>458</v>
      </c>
      <c r="AB8" s="61" t="s">
        <v>459</v>
      </c>
      <c r="AC8" s="60" t="s">
        <v>458</v>
      </c>
      <c r="AD8" s="61" t="s">
        <v>459</v>
      </c>
    </row>
    <row r="9" spans="1:30" s="74" customFormat="1">
      <c r="A9" s="122">
        <v>1</v>
      </c>
      <c r="B9" s="125" t="s">
        <v>257</v>
      </c>
      <c r="C9" s="123" t="s">
        <v>25</v>
      </c>
      <c r="D9" s="123" t="str">
        <f>CONCATENATE(E9&amp;" and "&amp;F9)</f>
        <v>Mr. Karim Moolani and Ms. Dana Levy</v>
      </c>
      <c r="E9" s="123" t="s">
        <v>802</v>
      </c>
      <c r="F9" s="125" t="s">
        <v>803</v>
      </c>
      <c r="G9" s="125"/>
      <c r="H9" s="125"/>
      <c r="I9" s="125" t="s">
        <v>804</v>
      </c>
      <c r="J9" s="125" t="s">
        <v>102</v>
      </c>
      <c r="K9" s="125" t="s">
        <v>103</v>
      </c>
      <c r="L9" s="125">
        <v>90069</v>
      </c>
      <c r="M9" s="125" t="s">
        <v>89</v>
      </c>
      <c r="N9" s="124">
        <v>1</v>
      </c>
      <c r="O9" s="133" t="s">
        <v>470</v>
      </c>
      <c r="P9" s="124">
        <v>1</v>
      </c>
      <c r="Q9" s="124">
        <v>1</v>
      </c>
      <c r="R9" s="124">
        <v>1</v>
      </c>
      <c r="S9" s="125">
        <f t="shared" ref="S9:S74" si="0">+(3-(ISBLANK(F9)+ISBLANK(G9)+ISBLANK(H9))+1)</f>
        <v>2</v>
      </c>
      <c r="T9" s="128">
        <v>1</v>
      </c>
      <c r="U9" s="128">
        <f t="shared" ref="U9:U41" si="1">+IF(ISBLANK(O9),T9,100%)</f>
        <v>1</v>
      </c>
      <c r="V9" s="129">
        <f>+S9*U9</f>
        <v>2</v>
      </c>
      <c r="W9" s="124">
        <v>1</v>
      </c>
      <c r="X9" s="72">
        <f>+S9*W9*T9</f>
        <v>2</v>
      </c>
      <c r="Y9" s="124">
        <v>1</v>
      </c>
      <c r="Z9" s="125">
        <f t="shared" ref="Z9:Z43" si="2">+Y9*$S9</f>
        <v>2</v>
      </c>
      <c r="AA9" s="124">
        <v>1</v>
      </c>
      <c r="AB9" s="125">
        <f t="shared" ref="AB9:AB43" si="3">+AA9*$S9</f>
        <v>2</v>
      </c>
      <c r="AC9" s="124">
        <v>1</v>
      </c>
      <c r="AD9" s="129">
        <f t="shared" ref="AD9:AD43" si="4">+AC9*$S9</f>
        <v>2</v>
      </c>
    </row>
    <row r="10" spans="1:30" s="74" customFormat="1">
      <c r="A10" s="122">
        <f>A9+1</f>
        <v>2</v>
      </c>
      <c r="B10" s="71" t="s">
        <v>19</v>
      </c>
      <c r="C10" s="71" t="s">
        <v>25</v>
      </c>
      <c r="D10" s="123" t="s">
        <v>826</v>
      </c>
      <c r="E10" s="123" t="s">
        <v>805</v>
      </c>
      <c r="F10" s="71" t="s">
        <v>806</v>
      </c>
      <c r="G10" s="71"/>
      <c r="H10" s="71"/>
      <c r="I10" s="71" t="s">
        <v>821</v>
      </c>
      <c r="J10" s="71" t="s">
        <v>107</v>
      </c>
      <c r="K10" s="71" t="s">
        <v>108</v>
      </c>
      <c r="L10" s="71">
        <v>33324</v>
      </c>
      <c r="M10" s="71" t="s">
        <v>89</v>
      </c>
      <c r="N10" s="124">
        <v>1</v>
      </c>
      <c r="O10" s="133" t="s">
        <v>470</v>
      </c>
      <c r="P10" s="124">
        <v>1</v>
      </c>
      <c r="Q10" s="124">
        <v>1</v>
      </c>
      <c r="R10" s="124">
        <v>1</v>
      </c>
      <c r="S10" s="71">
        <f t="shared" si="0"/>
        <v>2</v>
      </c>
      <c r="T10" s="73">
        <v>1</v>
      </c>
      <c r="U10" s="73">
        <f t="shared" si="1"/>
        <v>1</v>
      </c>
      <c r="V10" s="72">
        <f t="shared" ref="V10:V74" si="5">+S10*U10</f>
        <v>2</v>
      </c>
      <c r="W10" s="85">
        <v>1</v>
      </c>
      <c r="X10" s="72">
        <f t="shared" ref="X10:X74" si="6">+S10*W10*T10</f>
        <v>2</v>
      </c>
      <c r="Y10" s="85">
        <v>1</v>
      </c>
      <c r="Z10" s="125">
        <f t="shared" si="2"/>
        <v>2</v>
      </c>
      <c r="AA10" s="85">
        <v>1</v>
      </c>
      <c r="AB10" s="125">
        <f t="shared" si="3"/>
        <v>2</v>
      </c>
      <c r="AC10" s="85">
        <v>1</v>
      </c>
      <c r="AD10" s="72">
        <f t="shared" si="4"/>
        <v>2</v>
      </c>
    </row>
    <row r="11" spans="1:30" s="74" customFormat="1">
      <c r="A11" s="122">
        <f t="shared" ref="A11:A75" si="7">A10+1</f>
        <v>3</v>
      </c>
      <c r="B11" s="71" t="s">
        <v>19</v>
      </c>
      <c r="C11" s="71" t="s">
        <v>25</v>
      </c>
      <c r="D11" s="71" t="s">
        <v>827</v>
      </c>
      <c r="E11" s="123" t="s">
        <v>807</v>
      </c>
      <c r="F11" s="71" t="s">
        <v>808</v>
      </c>
      <c r="G11" s="71"/>
      <c r="H11" s="71"/>
      <c r="I11" s="71" t="s">
        <v>175</v>
      </c>
      <c r="J11" s="71" t="s">
        <v>121</v>
      </c>
      <c r="K11" s="71" t="s">
        <v>108</v>
      </c>
      <c r="L11" s="71" t="s">
        <v>176</v>
      </c>
      <c r="M11" s="71" t="s">
        <v>89</v>
      </c>
      <c r="N11" s="124">
        <v>1</v>
      </c>
      <c r="O11" s="133" t="s">
        <v>470</v>
      </c>
      <c r="P11" s="124">
        <v>1</v>
      </c>
      <c r="Q11" s="124">
        <v>1</v>
      </c>
      <c r="R11" s="124">
        <v>1</v>
      </c>
      <c r="S11" s="71">
        <f t="shared" si="0"/>
        <v>2</v>
      </c>
      <c r="T11" s="73">
        <v>1</v>
      </c>
      <c r="U11" s="73">
        <f t="shared" si="1"/>
        <v>1</v>
      </c>
      <c r="V11" s="72">
        <f t="shared" si="5"/>
        <v>2</v>
      </c>
      <c r="W11" s="85">
        <v>1</v>
      </c>
      <c r="X11" s="72">
        <f t="shared" si="6"/>
        <v>2</v>
      </c>
      <c r="Y11" s="85">
        <v>1</v>
      </c>
      <c r="Z11" s="125">
        <f t="shared" si="2"/>
        <v>2</v>
      </c>
      <c r="AA11" s="85">
        <v>1</v>
      </c>
      <c r="AB11" s="125">
        <f t="shared" si="3"/>
        <v>2</v>
      </c>
      <c r="AC11" s="85">
        <v>1</v>
      </c>
      <c r="AD11" s="72">
        <f t="shared" si="4"/>
        <v>2</v>
      </c>
    </row>
    <row r="12" spans="1:30" s="74" customFormat="1">
      <c r="A12" s="122">
        <f t="shared" si="7"/>
        <v>4</v>
      </c>
      <c r="B12" s="71" t="s">
        <v>19</v>
      </c>
      <c r="C12" s="71" t="s">
        <v>26</v>
      </c>
      <c r="D12" s="123" t="s">
        <v>828</v>
      </c>
      <c r="E12" s="123" t="s">
        <v>810</v>
      </c>
      <c r="F12" s="71" t="s">
        <v>809</v>
      </c>
      <c r="G12" s="71"/>
      <c r="H12" s="71"/>
      <c r="I12" s="71" t="s">
        <v>822</v>
      </c>
      <c r="J12" s="71" t="s">
        <v>220</v>
      </c>
      <c r="K12" s="71" t="s">
        <v>221</v>
      </c>
      <c r="L12" s="71">
        <v>63108</v>
      </c>
      <c r="M12" s="71" t="s">
        <v>89</v>
      </c>
      <c r="N12" s="124">
        <v>1</v>
      </c>
      <c r="O12" s="133" t="s">
        <v>470</v>
      </c>
      <c r="P12" s="124">
        <v>1</v>
      </c>
      <c r="Q12" s="124">
        <v>1</v>
      </c>
      <c r="R12" s="124">
        <v>1</v>
      </c>
      <c r="S12" s="71">
        <f t="shared" si="0"/>
        <v>2</v>
      </c>
      <c r="T12" s="73">
        <v>1</v>
      </c>
      <c r="U12" s="73">
        <f t="shared" si="1"/>
        <v>1</v>
      </c>
      <c r="V12" s="72">
        <f t="shared" si="5"/>
        <v>2</v>
      </c>
      <c r="W12" s="85">
        <v>1</v>
      </c>
      <c r="X12" s="72">
        <f t="shared" si="6"/>
        <v>2</v>
      </c>
      <c r="Y12" s="85">
        <v>1</v>
      </c>
      <c r="Z12" s="125">
        <f t="shared" si="2"/>
        <v>2</v>
      </c>
      <c r="AA12" s="85">
        <v>1</v>
      </c>
      <c r="AB12" s="125">
        <f t="shared" si="3"/>
        <v>2</v>
      </c>
      <c r="AC12" s="85">
        <v>1</v>
      </c>
      <c r="AD12" s="72">
        <f t="shared" si="4"/>
        <v>2</v>
      </c>
    </row>
    <row r="13" spans="1:30" s="74" customFormat="1">
      <c r="A13" s="122">
        <f t="shared" si="7"/>
        <v>5</v>
      </c>
      <c r="B13" s="71" t="s">
        <v>19</v>
      </c>
      <c r="C13" s="71" t="s">
        <v>25</v>
      </c>
      <c r="D13" s="123" t="str">
        <f t="shared" ref="D13:D71" si="8">CONCATENATE(E13&amp;" and "&amp;F13)</f>
        <v>Mr. Howard Levy and Ms. Teddi Diamond</v>
      </c>
      <c r="E13" s="123" t="s">
        <v>811</v>
      </c>
      <c r="F13" s="71" t="s">
        <v>812</v>
      </c>
      <c r="G13" s="71"/>
      <c r="H13" s="71"/>
      <c r="I13" s="71" t="s">
        <v>823</v>
      </c>
      <c r="J13" s="71" t="s">
        <v>172</v>
      </c>
      <c r="K13" s="71" t="s">
        <v>108</v>
      </c>
      <c r="L13" s="71" t="s">
        <v>173</v>
      </c>
      <c r="M13" s="71" t="s">
        <v>89</v>
      </c>
      <c r="N13" s="124">
        <v>1</v>
      </c>
      <c r="O13" s="133" t="s">
        <v>470</v>
      </c>
      <c r="P13" s="124">
        <v>0</v>
      </c>
      <c r="Q13" s="124">
        <v>1</v>
      </c>
      <c r="R13" s="124">
        <v>1</v>
      </c>
      <c r="S13" s="71">
        <f t="shared" si="0"/>
        <v>2</v>
      </c>
      <c r="T13" s="73">
        <v>1</v>
      </c>
      <c r="U13" s="73">
        <f t="shared" si="1"/>
        <v>1</v>
      </c>
      <c r="V13" s="72">
        <f t="shared" si="5"/>
        <v>2</v>
      </c>
      <c r="W13" s="85">
        <v>1</v>
      </c>
      <c r="X13" s="72">
        <f t="shared" si="6"/>
        <v>2</v>
      </c>
      <c r="Y13" s="85">
        <v>1</v>
      </c>
      <c r="Z13" s="125">
        <f t="shared" si="2"/>
        <v>2</v>
      </c>
      <c r="AA13" s="85">
        <v>1</v>
      </c>
      <c r="AB13" s="125">
        <f t="shared" si="3"/>
        <v>2</v>
      </c>
      <c r="AC13" s="85">
        <v>1</v>
      </c>
      <c r="AD13" s="72">
        <f t="shared" si="4"/>
        <v>2</v>
      </c>
    </row>
    <row r="14" spans="1:30" s="74" customFormat="1">
      <c r="A14" s="122">
        <f t="shared" si="7"/>
        <v>6</v>
      </c>
      <c r="B14" s="71" t="s">
        <v>19</v>
      </c>
      <c r="C14" s="71" t="s">
        <v>25</v>
      </c>
      <c r="D14" s="123" t="s">
        <v>813</v>
      </c>
      <c r="E14" s="123" t="s">
        <v>813</v>
      </c>
      <c r="F14" s="71"/>
      <c r="G14" s="71"/>
      <c r="H14" s="71"/>
      <c r="I14" s="71" t="s">
        <v>824</v>
      </c>
      <c r="J14" s="71" t="s">
        <v>501</v>
      </c>
      <c r="K14" s="71" t="s">
        <v>108</v>
      </c>
      <c r="L14" s="71">
        <v>33319</v>
      </c>
      <c r="M14" s="71" t="s">
        <v>89</v>
      </c>
      <c r="N14" s="124">
        <v>1</v>
      </c>
      <c r="O14" s="133"/>
      <c r="P14" s="124">
        <v>0</v>
      </c>
      <c r="Q14" s="124">
        <v>0</v>
      </c>
      <c r="R14" s="124">
        <v>0</v>
      </c>
      <c r="S14" s="71">
        <f t="shared" si="0"/>
        <v>1</v>
      </c>
      <c r="T14" s="73">
        <v>0</v>
      </c>
      <c r="U14" s="73">
        <f t="shared" si="1"/>
        <v>0</v>
      </c>
      <c r="V14" s="72">
        <f t="shared" si="5"/>
        <v>0</v>
      </c>
      <c r="W14" s="85">
        <v>1</v>
      </c>
      <c r="X14" s="72">
        <f t="shared" si="6"/>
        <v>0</v>
      </c>
      <c r="Y14" s="85">
        <v>0</v>
      </c>
      <c r="Z14" s="125">
        <f t="shared" si="2"/>
        <v>0</v>
      </c>
      <c r="AA14" s="85">
        <v>0</v>
      </c>
      <c r="AB14" s="125">
        <f t="shared" si="3"/>
        <v>0</v>
      </c>
      <c r="AC14" s="85">
        <v>0</v>
      </c>
      <c r="AD14" s="72">
        <f t="shared" si="4"/>
        <v>0</v>
      </c>
    </row>
    <row r="15" spans="1:30" s="74" customFormat="1">
      <c r="A15" s="122">
        <f t="shared" si="7"/>
        <v>7</v>
      </c>
      <c r="B15" s="71" t="s">
        <v>19</v>
      </c>
      <c r="C15" s="71" t="s">
        <v>25</v>
      </c>
      <c r="D15" s="123" t="s">
        <v>814</v>
      </c>
      <c r="E15" s="123" t="s">
        <v>814</v>
      </c>
      <c r="F15" s="71"/>
      <c r="G15" s="71"/>
      <c r="H15" s="71"/>
      <c r="I15" s="71" t="s">
        <v>825</v>
      </c>
      <c r="J15" s="71" t="s">
        <v>508</v>
      </c>
      <c r="K15" s="71" t="s">
        <v>108</v>
      </c>
      <c r="L15" s="71">
        <v>33134</v>
      </c>
      <c r="M15" s="71" t="s">
        <v>89</v>
      </c>
      <c r="N15" s="124">
        <v>1</v>
      </c>
      <c r="O15" s="133" t="s">
        <v>470</v>
      </c>
      <c r="P15" s="124">
        <v>0</v>
      </c>
      <c r="Q15" s="124">
        <v>1</v>
      </c>
      <c r="R15" s="124">
        <v>1</v>
      </c>
      <c r="S15" s="71">
        <f t="shared" si="0"/>
        <v>1</v>
      </c>
      <c r="T15" s="73">
        <v>1</v>
      </c>
      <c r="U15" s="73">
        <f t="shared" si="1"/>
        <v>1</v>
      </c>
      <c r="V15" s="72">
        <f t="shared" si="5"/>
        <v>1</v>
      </c>
      <c r="W15" s="85">
        <v>0</v>
      </c>
      <c r="X15" s="72">
        <f t="shared" si="6"/>
        <v>0</v>
      </c>
      <c r="Y15" s="85">
        <v>1</v>
      </c>
      <c r="Z15" s="125">
        <f t="shared" si="2"/>
        <v>1</v>
      </c>
      <c r="AA15" s="85">
        <v>1</v>
      </c>
      <c r="AB15" s="125">
        <f t="shared" si="3"/>
        <v>1</v>
      </c>
      <c r="AC15" s="85">
        <v>1</v>
      </c>
      <c r="AD15" s="72">
        <f t="shared" si="4"/>
        <v>1</v>
      </c>
    </row>
    <row r="16" spans="1:30" s="74" customFormat="1">
      <c r="A16" s="122">
        <f t="shared" si="7"/>
        <v>8</v>
      </c>
      <c r="B16" s="71" t="s">
        <v>19</v>
      </c>
      <c r="C16" s="71" t="s">
        <v>26</v>
      </c>
      <c r="D16" s="123" t="str">
        <f t="shared" si="8"/>
        <v>Ms. Megan Cohen and Mr. Eric Sivin</v>
      </c>
      <c r="E16" s="123" t="s">
        <v>815</v>
      </c>
      <c r="F16" s="71" t="s">
        <v>816</v>
      </c>
      <c r="G16" s="71"/>
      <c r="H16" s="71"/>
      <c r="I16" s="71" t="s">
        <v>1023</v>
      </c>
      <c r="J16" s="71" t="s">
        <v>88</v>
      </c>
      <c r="K16" s="71" t="s">
        <v>88</v>
      </c>
      <c r="L16" s="71">
        <v>10010</v>
      </c>
      <c r="M16" s="71" t="s">
        <v>89</v>
      </c>
      <c r="N16" s="124">
        <v>1</v>
      </c>
      <c r="O16" s="133" t="s">
        <v>470</v>
      </c>
      <c r="P16" s="124">
        <v>0</v>
      </c>
      <c r="Q16" s="124">
        <v>1</v>
      </c>
      <c r="R16" s="124">
        <v>1</v>
      </c>
      <c r="S16" s="71">
        <f t="shared" si="0"/>
        <v>2</v>
      </c>
      <c r="T16" s="73">
        <v>1</v>
      </c>
      <c r="U16" s="73">
        <f t="shared" si="1"/>
        <v>1</v>
      </c>
      <c r="V16" s="72">
        <f t="shared" si="5"/>
        <v>2</v>
      </c>
      <c r="W16" s="85">
        <v>0</v>
      </c>
      <c r="X16" s="72">
        <f t="shared" si="6"/>
        <v>0</v>
      </c>
      <c r="Y16" s="85">
        <v>1</v>
      </c>
      <c r="Z16" s="125">
        <f t="shared" si="2"/>
        <v>2</v>
      </c>
      <c r="AA16" s="85">
        <v>1</v>
      </c>
      <c r="AB16" s="125">
        <f t="shared" si="3"/>
        <v>2</v>
      </c>
      <c r="AC16" s="85">
        <v>1</v>
      </c>
      <c r="AD16" s="72">
        <f t="shared" si="4"/>
        <v>2</v>
      </c>
    </row>
    <row r="17" spans="1:30" s="74" customFormat="1">
      <c r="A17" s="122">
        <f t="shared" si="7"/>
        <v>9</v>
      </c>
      <c r="B17" s="71" t="s">
        <v>19</v>
      </c>
      <c r="C17" s="71" t="s">
        <v>26</v>
      </c>
      <c r="D17" s="71" t="s">
        <v>829</v>
      </c>
      <c r="E17" s="123" t="s">
        <v>817</v>
      </c>
      <c r="F17" s="71" t="s">
        <v>818</v>
      </c>
      <c r="G17" s="71"/>
      <c r="H17" s="71"/>
      <c r="I17" s="71" t="s">
        <v>186</v>
      </c>
      <c r="J17" s="71" t="s">
        <v>187</v>
      </c>
      <c r="K17" s="71" t="s">
        <v>222</v>
      </c>
      <c r="L17" s="71" t="s">
        <v>188</v>
      </c>
      <c r="M17" s="71" t="s">
        <v>89</v>
      </c>
      <c r="N17" s="124">
        <v>1</v>
      </c>
      <c r="O17" s="133" t="s">
        <v>470</v>
      </c>
      <c r="P17" s="124">
        <v>0</v>
      </c>
      <c r="Q17" s="124">
        <v>0</v>
      </c>
      <c r="R17" s="124">
        <v>1</v>
      </c>
      <c r="S17" s="71">
        <f t="shared" si="0"/>
        <v>2</v>
      </c>
      <c r="T17" s="73">
        <v>1</v>
      </c>
      <c r="U17" s="73">
        <f t="shared" si="1"/>
        <v>1</v>
      </c>
      <c r="V17" s="72">
        <f t="shared" si="5"/>
        <v>2</v>
      </c>
      <c r="W17" s="85">
        <v>0</v>
      </c>
      <c r="X17" s="72">
        <f t="shared" si="6"/>
        <v>0</v>
      </c>
      <c r="Y17" s="85">
        <v>1</v>
      </c>
      <c r="Z17" s="125">
        <f t="shared" si="2"/>
        <v>2</v>
      </c>
      <c r="AA17" s="85">
        <v>1</v>
      </c>
      <c r="AB17" s="125">
        <f t="shared" si="3"/>
        <v>2</v>
      </c>
      <c r="AC17" s="85">
        <v>1</v>
      </c>
      <c r="AD17" s="72">
        <f t="shared" si="4"/>
        <v>2</v>
      </c>
    </row>
    <row r="18" spans="1:30" s="74" customFormat="1">
      <c r="A18" s="122">
        <f t="shared" si="7"/>
        <v>10</v>
      </c>
      <c r="B18" s="71" t="s">
        <v>19</v>
      </c>
      <c r="C18" s="71" t="s">
        <v>25</v>
      </c>
      <c r="D18" s="123" t="s">
        <v>830</v>
      </c>
      <c r="E18" s="123" t="s">
        <v>819</v>
      </c>
      <c r="F18" s="71" t="s">
        <v>820</v>
      </c>
      <c r="G18" s="71" t="s">
        <v>12</v>
      </c>
      <c r="H18" s="71" t="s">
        <v>13</v>
      </c>
      <c r="I18" s="71" t="s">
        <v>120</v>
      </c>
      <c r="J18" s="71" t="s">
        <v>121</v>
      </c>
      <c r="K18" s="71" t="s">
        <v>108</v>
      </c>
      <c r="L18" s="71">
        <v>33326</v>
      </c>
      <c r="M18" s="71" t="s">
        <v>89</v>
      </c>
      <c r="N18" s="124">
        <v>1</v>
      </c>
      <c r="O18" s="133"/>
      <c r="P18" s="124">
        <v>0</v>
      </c>
      <c r="Q18" s="124">
        <v>0</v>
      </c>
      <c r="R18" s="124">
        <v>0</v>
      </c>
      <c r="S18" s="71">
        <f t="shared" si="0"/>
        <v>4</v>
      </c>
      <c r="T18" s="73">
        <v>0.75</v>
      </c>
      <c r="U18" s="73">
        <f t="shared" si="1"/>
        <v>0.75</v>
      </c>
      <c r="V18" s="72">
        <f t="shared" si="5"/>
        <v>3</v>
      </c>
      <c r="W18" s="85">
        <v>0</v>
      </c>
      <c r="X18" s="72">
        <f t="shared" si="6"/>
        <v>0</v>
      </c>
      <c r="Y18" s="85">
        <v>1</v>
      </c>
      <c r="Z18" s="125">
        <f t="shared" si="2"/>
        <v>4</v>
      </c>
      <c r="AA18" s="85">
        <v>1</v>
      </c>
      <c r="AB18" s="125">
        <f t="shared" si="3"/>
        <v>4</v>
      </c>
      <c r="AC18" s="85">
        <v>1</v>
      </c>
      <c r="AD18" s="72">
        <f t="shared" si="4"/>
        <v>4</v>
      </c>
    </row>
    <row r="19" spans="1:30" s="74" customFormat="1">
      <c r="A19" s="122">
        <f t="shared" si="7"/>
        <v>11</v>
      </c>
      <c r="B19" s="71" t="s">
        <v>19</v>
      </c>
      <c r="C19" s="71" t="s">
        <v>25</v>
      </c>
      <c r="D19" s="123" t="s">
        <v>831</v>
      </c>
      <c r="E19" s="123" t="s">
        <v>839</v>
      </c>
      <c r="F19" s="71"/>
      <c r="G19" s="71" t="s">
        <v>1075</v>
      </c>
      <c r="H19" s="71"/>
      <c r="I19" s="71" t="s">
        <v>122</v>
      </c>
      <c r="J19" s="71" t="s">
        <v>1047</v>
      </c>
      <c r="K19" s="71" t="s">
        <v>108</v>
      </c>
      <c r="L19" s="71">
        <v>33328</v>
      </c>
      <c r="M19" s="71" t="s">
        <v>89</v>
      </c>
      <c r="N19" s="124">
        <v>1</v>
      </c>
      <c r="O19" s="133"/>
      <c r="P19" s="124">
        <v>0</v>
      </c>
      <c r="Q19" s="124">
        <v>0</v>
      </c>
      <c r="R19" s="124">
        <v>0</v>
      </c>
      <c r="S19" s="71">
        <f t="shared" si="0"/>
        <v>2</v>
      </c>
      <c r="T19" s="73">
        <v>1</v>
      </c>
      <c r="U19" s="73">
        <f t="shared" si="1"/>
        <v>1</v>
      </c>
      <c r="V19" s="72">
        <f t="shared" si="5"/>
        <v>2</v>
      </c>
      <c r="W19" s="85">
        <v>0</v>
      </c>
      <c r="X19" s="72">
        <f t="shared" si="6"/>
        <v>0</v>
      </c>
      <c r="Y19" s="85">
        <v>1</v>
      </c>
      <c r="Z19" s="125">
        <f t="shared" si="2"/>
        <v>2</v>
      </c>
      <c r="AA19" s="85">
        <v>1</v>
      </c>
      <c r="AB19" s="125">
        <f t="shared" si="3"/>
        <v>2</v>
      </c>
      <c r="AC19" s="85">
        <v>1</v>
      </c>
      <c r="AD19" s="72">
        <f t="shared" si="4"/>
        <v>2</v>
      </c>
    </row>
    <row r="20" spans="1:30" s="74" customFormat="1">
      <c r="A20" s="122">
        <f t="shared" si="7"/>
        <v>12</v>
      </c>
      <c r="B20" s="71" t="s">
        <v>19</v>
      </c>
      <c r="C20" s="71" t="s">
        <v>26</v>
      </c>
      <c r="D20" s="71" t="s">
        <v>832</v>
      </c>
      <c r="E20" s="123" t="s">
        <v>840</v>
      </c>
      <c r="F20" s="71" t="s">
        <v>841</v>
      </c>
      <c r="G20" s="71"/>
      <c r="H20" s="71"/>
      <c r="I20" s="71" t="s">
        <v>556</v>
      </c>
      <c r="J20" s="71" t="s">
        <v>557</v>
      </c>
      <c r="K20" s="71" t="s">
        <v>229</v>
      </c>
      <c r="L20" s="71">
        <v>20852</v>
      </c>
      <c r="M20" s="71" t="s">
        <v>89</v>
      </c>
      <c r="N20" s="124">
        <v>1</v>
      </c>
      <c r="O20" s="133"/>
      <c r="P20" s="124">
        <v>0</v>
      </c>
      <c r="Q20" s="124">
        <v>0</v>
      </c>
      <c r="R20" s="124">
        <v>0</v>
      </c>
      <c r="S20" s="71">
        <f t="shared" si="0"/>
        <v>2</v>
      </c>
      <c r="T20" s="73">
        <v>1</v>
      </c>
      <c r="U20" s="73">
        <f t="shared" si="1"/>
        <v>1</v>
      </c>
      <c r="V20" s="72">
        <f t="shared" si="5"/>
        <v>2</v>
      </c>
      <c r="W20" s="85">
        <v>0</v>
      </c>
      <c r="X20" s="72">
        <f t="shared" si="6"/>
        <v>0</v>
      </c>
      <c r="Y20" s="85">
        <v>0</v>
      </c>
      <c r="Z20" s="125">
        <f t="shared" si="2"/>
        <v>0</v>
      </c>
      <c r="AA20" s="85">
        <v>0</v>
      </c>
      <c r="AB20" s="125">
        <f t="shared" si="3"/>
        <v>0</v>
      </c>
      <c r="AC20" s="85">
        <v>0</v>
      </c>
      <c r="AD20" s="72">
        <f t="shared" si="4"/>
        <v>0</v>
      </c>
    </row>
    <row r="21" spans="1:30" s="74" customFormat="1">
      <c r="A21" s="122">
        <f t="shared" si="7"/>
        <v>13</v>
      </c>
      <c r="B21" s="71" t="s">
        <v>19</v>
      </c>
      <c r="C21" s="71" t="s">
        <v>26</v>
      </c>
      <c r="D21" s="71" t="s">
        <v>833</v>
      </c>
      <c r="E21" s="123" t="s">
        <v>843</v>
      </c>
      <c r="F21" s="71" t="s">
        <v>842</v>
      </c>
      <c r="G21" s="71"/>
      <c r="H21" s="71"/>
      <c r="I21" s="71" t="s">
        <v>1074</v>
      </c>
      <c r="J21" s="71" t="s">
        <v>225</v>
      </c>
      <c r="K21" s="71" t="s">
        <v>229</v>
      </c>
      <c r="L21" s="71">
        <v>20817</v>
      </c>
      <c r="M21" s="71" t="s">
        <v>89</v>
      </c>
      <c r="N21" s="124">
        <v>1</v>
      </c>
      <c r="O21" s="133"/>
      <c r="P21" s="124">
        <v>0</v>
      </c>
      <c r="Q21" s="124">
        <v>0</v>
      </c>
      <c r="R21" s="124">
        <v>0</v>
      </c>
      <c r="S21" s="71">
        <f t="shared" si="0"/>
        <v>2</v>
      </c>
      <c r="T21" s="73">
        <v>1</v>
      </c>
      <c r="U21" s="73">
        <f t="shared" si="1"/>
        <v>1</v>
      </c>
      <c r="V21" s="72">
        <f t="shared" si="5"/>
        <v>2</v>
      </c>
      <c r="W21" s="85">
        <v>0</v>
      </c>
      <c r="X21" s="72">
        <f t="shared" si="6"/>
        <v>0</v>
      </c>
      <c r="Y21" s="85">
        <v>0</v>
      </c>
      <c r="Z21" s="125">
        <f t="shared" si="2"/>
        <v>0</v>
      </c>
      <c r="AA21" s="85">
        <v>0</v>
      </c>
      <c r="AB21" s="125">
        <f t="shared" si="3"/>
        <v>0</v>
      </c>
      <c r="AC21" s="85">
        <v>0</v>
      </c>
      <c r="AD21" s="72">
        <f t="shared" si="4"/>
        <v>0</v>
      </c>
    </row>
    <row r="22" spans="1:30" s="74" customFormat="1">
      <c r="A22" s="122">
        <f t="shared" si="7"/>
        <v>14</v>
      </c>
      <c r="B22" s="71" t="s">
        <v>19</v>
      </c>
      <c r="C22" s="71" t="s">
        <v>26</v>
      </c>
      <c r="D22" s="123" t="s">
        <v>834</v>
      </c>
      <c r="E22" s="123" t="s">
        <v>834</v>
      </c>
      <c r="F22" s="71"/>
      <c r="G22" s="71"/>
      <c r="H22" s="71"/>
      <c r="I22" s="71" t="s">
        <v>227</v>
      </c>
      <c r="J22" s="71" t="s">
        <v>225</v>
      </c>
      <c r="K22" s="71" t="s">
        <v>229</v>
      </c>
      <c r="L22" s="71" t="s">
        <v>228</v>
      </c>
      <c r="M22" s="71" t="s">
        <v>89</v>
      </c>
      <c r="N22" s="124">
        <v>1</v>
      </c>
      <c r="O22" s="133"/>
      <c r="P22" s="124">
        <v>0</v>
      </c>
      <c r="Q22" s="124">
        <v>0</v>
      </c>
      <c r="R22" s="124">
        <v>0</v>
      </c>
      <c r="S22" s="71">
        <f t="shared" si="0"/>
        <v>1</v>
      </c>
      <c r="T22" s="73">
        <v>1</v>
      </c>
      <c r="U22" s="73">
        <f t="shared" si="1"/>
        <v>1</v>
      </c>
      <c r="V22" s="72">
        <f t="shared" si="5"/>
        <v>1</v>
      </c>
      <c r="W22" s="85">
        <v>0</v>
      </c>
      <c r="X22" s="72">
        <f t="shared" si="6"/>
        <v>0</v>
      </c>
      <c r="Y22" s="85">
        <v>0</v>
      </c>
      <c r="Z22" s="125">
        <f t="shared" si="2"/>
        <v>0</v>
      </c>
      <c r="AA22" s="85">
        <v>0</v>
      </c>
      <c r="AB22" s="125">
        <f t="shared" si="3"/>
        <v>0</v>
      </c>
      <c r="AC22" s="85">
        <v>0</v>
      </c>
      <c r="AD22" s="72">
        <f t="shared" si="4"/>
        <v>0</v>
      </c>
    </row>
    <row r="23" spans="1:30" s="74" customFormat="1">
      <c r="A23" s="122">
        <f t="shared" si="7"/>
        <v>15</v>
      </c>
      <c r="B23" s="71" t="s">
        <v>19</v>
      </c>
      <c r="C23" s="71" t="s">
        <v>26</v>
      </c>
      <c r="D23" s="123" t="s">
        <v>837</v>
      </c>
      <c r="E23" s="123" t="s">
        <v>835</v>
      </c>
      <c r="F23" s="71" t="s">
        <v>14</v>
      </c>
      <c r="G23" s="71"/>
      <c r="H23" s="71"/>
      <c r="I23" s="71" t="s">
        <v>1024</v>
      </c>
      <c r="J23" s="71" t="s">
        <v>88</v>
      </c>
      <c r="K23" s="71" t="s">
        <v>88</v>
      </c>
      <c r="L23" s="71" t="s">
        <v>532</v>
      </c>
      <c r="M23" s="71" t="s">
        <v>89</v>
      </c>
      <c r="N23" s="124">
        <v>1</v>
      </c>
      <c r="O23" s="133"/>
      <c r="P23" s="124">
        <v>0</v>
      </c>
      <c r="Q23" s="124">
        <v>0</v>
      </c>
      <c r="R23" s="124">
        <v>0</v>
      </c>
      <c r="S23" s="71">
        <f t="shared" si="0"/>
        <v>2</v>
      </c>
      <c r="T23" s="73">
        <v>0.5</v>
      </c>
      <c r="U23" s="73">
        <f t="shared" si="1"/>
        <v>0.5</v>
      </c>
      <c r="V23" s="72">
        <f t="shared" si="5"/>
        <v>1</v>
      </c>
      <c r="W23" s="85">
        <v>0</v>
      </c>
      <c r="X23" s="72">
        <f t="shared" si="6"/>
        <v>0</v>
      </c>
      <c r="Y23" s="85">
        <v>0</v>
      </c>
      <c r="Z23" s="125">
        <f t="shared" si="2"/>
        <v>0</v>
      </c>
      <c r="AA23" s="85">
        <v>0</v>
      </c>
      <c r="AB23" s="125">
        <f t="shared" si="3"/>
        <v>0</v>
      </c>
      <c r="AC23" s="85">
        <v>0</v>
      </c>
      <c r="AD23" s="72">
        <f t="shared" si="4"/>
        <v>0</v>
      </c>
    </row>
    <row r="24" spans="1:30" s="74" customFormat="1">
      <c r="A24" s="122">
        <f t="shared" si="7"/>
        <v>16</v>
      </c>
      <c r="B24" s="71" t="s">
        <v>19</v>
      </c>
      <c r="C24" s="71" t="s">
        <v>26</v>
      </c>
      <c r="D24" s="123" t="s">
        <v>836</v>
      </c>
      <c r="E24" s="123" t="s">
        <v>836</v>
      </c>
      <c r="F24" s="71"/>
      <c r="G24" s="71"/>
      <c r="H24" s="71"/>
      <c r="I24" s="71" t="s">
        <v>1025</v>
      </c>
      <c r="J24" s="71" t="s">
        <v>88</v>
      </c>
      <c r="K24" s="71" t="s">
        <v>88</v>
      </c>
      <c r="L24" s="71" t="s">
        <v>533</v>
      </c>
      <c r="M24" s="71" t="s">
        <v>89</v>
      </c>
      <c r="N24" s="124">
        <v>1</v>
      </c>
      <c r="O24" s="133"/>
      <c r="P24" s="124">
        <v>0</v>
      </c>
      <c r="Q24" s="124">
        <v>0</v>
      </c>
      <c r="R24" s="124">
        <v>0</v>
      </c>
      <c r="S24" s="71">
        <f t="shared" si="0"/>
        <v>1</v>
      </c>
      <c r="T24" s="73">
        <v>0.5</v>
      </c>
      <c r="U24" s="73">
        <f t="shared" si="1"/>
        <v>0.5</v>
      </c>
      <c r="V24" s="72">
        <f t="shared" si="5"/>
        <v>0.5</v>
      </c>
      <c r="W24" s="85">
        <v>0</v>
      </c>
      <c r="X24" s="72">
        <f t="shared" si="6"/>
        <v>0</v>
      </c>
      <c r="Y24" s="85">
        <v>0</v>
      </c>
      <c r="Z24" s="125">
        <f t="shared" si="2"/>
        <v>0</v>
      </c>
      <c r="AA24" s="85">
        <v>0</v>
      </c>
      <c r="AB24" s="125">
        <f t="shared" si="3"/>
        <v>0</v>
      </c>
      <c r="AC24" s="85">
        <v>0</v>
      </c>
      <c r="AD24" s="72">
        <f t="shared" si="4"/>
        <v>0</v>
      </c>
    </row>
    <row r="25" spans="1:30" s="74" customFormat="1">
      <c r="A25" s="122">
        <f t="shared" si="7"/>
        <v>17</v>
      </c>
      <c r="B25" s="71" t="s">
        <v>19</v>
      </c>
      <c r="C25" s="71" t="s">
        <v>26</v>
      </c>
      <c r="D25" s="123" t="str">
        <f t="shared" si="8"/>
        <v>Ms. Donna Toll and Guest</v>
      </c>
      <c r="E25" s="123" t="s">
        <v>838</v>
      </c>
      <c r="F25" s="71" t="s">
        <v>14</v>
      </c>
      <c r="G25" s="71"/>
      <c r="H25" s="71"/>
      <c r="I25" s="71" t="s">
        <v>732</v>
      </c>
      <c r="J25" s="71" t="s">
        <v>225</v>
      </c>
      <c r="K25" s="71" t="s">
        <v>229</v>
      </c>
      <c r="L25" s="71">
        <v>20814</v>
      </c>
      <c r="M25" s="71" t="s">
        <v>89</v>
      </c>
      <c r="N25" s="124">
        <v>0</v>
      </c>
      <c r="O25" s="133"/>
      <c r="P25" s="124">
        <v>0</v>
      </c>
      <c r="Q25" s="124">
        <v>0</v>
      </c>
      <c r="R25" s="124">
        <v>0</v>
      </c>
      <c r="S25" s="71">
        <f t="shared" ref="S25" si="9">+(3-(ISBLANK(F25)+ISBLANK(G25)+ISBLANK(H25))+1)</f>
        <v>2</v>
      </c>
      <c r="T25" s="73">
        <v>0.5</v>
      </c>
      <c r="U25" s="73">
        <f t="shared" ref="U25" si="10">+IF(ISBLANK(O25),T25,100%)</f>
        <v>0.5</v>
      </c>
      <c r="V25" s="72">
        <f t="shared" ref="V25" si="11">+S25*U25</f>
        <v>1</v>
      </c>
      <c r="W25" s="85">
        <v>0</v>
      </c>
      <c r="X25" s="72">
        <f t="shared" ref="X25" si="12">+S25*W25*T25</f>
        <v>0</v>
      </c>
      <c r="Y25" s="85">
        <v>0</v>
      </c>
      <c r="Z25" s="125">
        <f t="shared" ref="Z25" si="13">+Y25*$S25</f>
        <v>0</v>
      </c>
      <c r="AA25" s="85">
        <v>0</v>
      </c>
      <c r="AB25" s="125">
        <f t="shared" ref="AB25" si="14">+AA25*$S25</f>
        <v>0</v>
      </c>
      <c r="AC25" s="85">
        <v>0</v>
      </c>
      <c r="AD25" s="72">
        <f t="shared" ref="AD25" si="15">+AC25*$S25</f>
        <v>0</v>
      </c>
    </row>
    <row r="26" spans="1:30" s="74" customFormat="1">
      <c r="A26" s="122">
        <f t="shared" si="7"/>
        <v>18</v>
      </c>
      <c r="B26" s="71" t="s">
        <v>19</v>
      </c>
      <c r="C26" s="71" t="s">
        <v>25</v>
      </c>
      <c r="D26" s="123" t="s">
        <v>844</v>
      </c>
      <c r="E26" s="123" t="s">
        <v>844</v>
      </c>
      <c r="F26" s="71"/>
      <c r="G26" s="71"/>
      <c r="H26" s="71"/>
      <c r="I26" s="71" t="s">
        <v>218</v>
      </c>
      <c r="J26" s="71" t="s">
        <v>189</v>
      </c>
      <c r="K26" s="71" t="s">
        <v>108</v>
      </c>
      <c r="L26" s="71" t="s">
        <v>190</v>
      </c>
      <c r="M26" s="71" t="s">
        <v>89</v>
      </c>
      <c r="N26" s="124">
        <v>1</v>
      </c>
      <c r="O26" s="133"/>
      <c r="P26" s="124">
        <v>0</v>
      </c>
      <c r="Q26" s="124">
        <v>0</v>
      </c>
      <c r="R26" s="124">
        <v>0</v>
      </c>
      <c r="S26" s="71">
        <f t="shared" si="0"/>
        <v>1</v>
      </c>
      <c r="T26" s="73">
        <v>1</v>
      </c>
      <c r="U26" s="73">
        <f t="shared" si="1"/>
        <v>1</v>
      </c>
      <c r="V26" s="72">
        <f t="shared" si="5"/>
        <v>1</v>
      </c>
      <c r="W26" s="85">
        <v>1</v>
      </c>
      <c r="X26" s="72">
        <f t="shared" si="6"/>
        <v>1</v>
      </c>
      <c r="Y26" s="85">
        <v>0</v>
      </c>
      <c r="Z26" s="125">
        <f t="shared" si="2"/>
        <v>0</v>
      </c>
      <c r="AA26" s="85">
        <v>0</v>
      </c>
      <c r="AB26" s="125">
        <f t="shared" si="3"/>
        <v>0</v>
      </c>
      <c r="AC26" s="85">
        <v>0</v>
      </c>
      <c r="AD26" s="72">
        <f t="shared" si="4"/>
        <v>0</v>
      </c>
    </row>
    <row r="27" spans="1:30" s="74" customFormat="1">
      <c r="A27" s="122">
        <f t="shared" si="7"/>
        <v>19</v>
      </c>
      <c r="B27" s="71" t="s">
        <v>19</v>
      </c>
      <c r="C27" s="71" t="s">
        <v>25</v>
      </c>
      <c r="D27" s="123" t="s">
        <v>845</v>
      </c>
      <c r="E27" s="123" t="s">
        <v>801</v>
      </c>
      <c r="F27" s="71" t="s">
        <v>800</v>
      </c>
      <c r="G27" s="71"/>
      <c r="H27" s="71"/>
      <c r="I27" s="71" t="s">
        <v>1026</v>
      </c>
      <c r="J27" s="71" t="s">
        <v>230</v>
      </c>
      <c r="K27" s="71" t="s">
        <v>108</v>
      </c>
      <c r="L27" s="71" t="s">
        <v>231</v>
      </c>
      <c r="M27" s="71" t="s">
        <v>89</v>
      </c>
      <c r="N27" s="124">
        <v>1</v>
      </c>
      <c r="O27" s="133" t="s">
        <v>470</v>
      </c>
      <c r="P27" s="124">
        <v>0</v>
      </c>
      <c r="Q27" s="124">
        <v>0</v>
      </c>
      <c r="R27" s="124">
        <v>1</v>
      </c>
      <c r="S27" s="71">
        <f t="shared" si="0"/>
        <v>2</v>
      </c>
      <c r="T27" s="73">
        <v>1</v>
      </c>
      <c r="U27" s="73">
        <f t="shared" si="1"/>
        <v>1</v>
      </c>
      <c r="V27" s="72">
        <f t="shared" si="5"/>
        <v>2</v>
      </c>
      <c r="W27" s="85">
        <v>0</v>
      </c>
      <c r="X27" s="72">
        <f t="shared" si="6"/>
        <v>0</v>
      </c>
      <c r="Y27" s="85">
        <v>0</v>
      </c>
      <c r="Z27" s="125">
        <f t="shared" si="2"/>
        <v>0</v>
      </c>
      <c r="AA27" s="85">
        <v>0</v>
      </c>
      <c r="AB27" s="125">
        <f t="shared" si="3"/>
        <v>0</v>
      </c>
      <c r="AC27" s="85">
        <v>0</v>
      </c>
      <c r="AD27" s="72">
        <f t="shared" si="4"/>
        <v>0</v>
      </c>
    </row>
    <row r="28" spans="1:30" s="74" customFormat="1">
      <c r="A28" s="122">
        <f t="shared" si="7"/>
        <v>20</v>
      </c>
      <c r="B28" s="71" t="s">
        <v>19</v>
      </c>
      <c r="C28" s="71" t="s">
        <v>25</v>
      </c>
      <c r="D28" s="123" t="s">
        <v>846</v>
      </c>
      <c r="E28" s="123" t="s">
        <v>846</v>
      </c>
      <c r="F28" s="71"/>
      <c r="G28" s="71" t="s">
        <v>182</v>
      </c>
      <c r="H28" s="71"/>
      <c r="I28" s="71" t="s">
        <v>177</v>
      </c>
      <c r="J28" s="71" t="s">
        <v>121</v>
      </c>
      <c r="K28" s="71" t="s">
        <v>108</v>
      </c>
      <c r="L28" s="71" t="s">
        <v>178</v>
      </c>
      <c r="M28" s="71" t="s">
        <v>89</v>
      </c>
      <c r="N28" s="124">
        <v>1</v>
      </c>
      <c r="O28" s="133" t="s">
        <v>470</v>
      </c>
      <c r="P28" s="124">
        <v>0</v>
      </c>
      <c r="Q28" s="124">
        <v>0</v>
      </c>
      <c r="R28" s="124">
        <v>1</v>
      </c>
      <c r="S28" s="71">
        <f t="shared" si="0"/>
        <v>2</v>
      </c>
      <c r="T28" s="73">
        <v>1</v>
      </c>
      <c r="U28" s="73">
        <f t="shared" si="1"/>
        <v>1</v>
      </c>
      <c r="V28" s="72">
        <f t="shared" si="5"/>
        <v>2</v>
      </c>
      <c r="W28" s="85">
        <v>0</v>
      </c>
      <c r="X28" s="72">
        <f t="shared" si="6"/>
        <v>0</v>
      </c>
      <c r="Y28" s="85">
        <v>0</v>
      </c>
      <c r="Z28" s="125">
        <f t="shared" si="2"/>
        <v>0</v>
      </c>
      <c r="AA28" s="85">
        <v>0</v>
      </c>
      <c r="AB28" s="125">
        <f t="shared" si="3"/>
        <v>0</v>
      </c>
      <c r="AC28" s="85">
        <v>0</v>
      </c>
      <c r="AD28" s="72">
        <f t="shared" si="4"/>
        <v>0</v>
      </c>
    </row>
    <row r="29" spans="1:30" s="74" customFormat="1">
      <c r="A29" s="122">
        <f t="shared" si="7"/>
        <v>21</v>
      </c>
      <c r="B29" s="71" t="s">
        <v>19</v>
      </c>
      <c r="C29" s="71" t="s">
        <v>26</v>
      </c>
      <c r="D29" s="123" t="s">
        <v>849</v>
      </c>
      <c r="E29" s="123" t="s">
        <v>847</v>
      </c>
      <c r="F29" s="71" t="s">
        <v>848</v>
      </c>
      <c r="G29" s="71"/>
      <c r="H29" s="71"/>
      <c r="I29" s="71" t="s">
        <v>1027</v>
      </c>
      <c r="J29" s="71" t="s">
        <v>233</v>
      </c>
      <c r="K29" s="71" t="s">
        <v>88</v>
      </c>
      <c r="L29" s="71" t="s">
        <v>234</v>
      </c>
      <c r="M29" s="71" t="s">
        <v>89</v>
      </c>
      <c r="N29" s="124">
        <v>1</v>
      </c>
      <c r="O29" s="133" t="s">
        <v>470</v>
      </c>
      <c r="P29" s="124">
        <v>0</v>
      </c>
      <c r="Q29" s="124">
        <v>1</v>
      </c>
      <c r="R29" s="124">
        <v>1</v>
      </c>
      <c r="S29" s="71">
        <f t="shared" si="0"/>
        <v>2</v>
      </c>
      <c r="T29" s="73">
        <v>1</v>
      </c>
      <c r="U29" s="73">
        <f t="shared" si="1"/>
        <v>1</v>
      </c>
      <c r="V29" s="72">
        <f t="shared" si="5"/>
        <v>2</v>
      </c>
      <c r="W29" s="85">
        <v>0</v>
      </c>
      <c r="X29" s="72">
        <f t="shared" si="6"/>
        <v>0</v>
      </c>
      <c r="Y29" s="85">
        <v>0</v>
      </c>
      <c r="Z29" s="125">
        <f t="shared" si="2"/>
        <v>0</v>
      </c>
      <c r="AA29" s="85">
        <v>0</v>
      </c>
      <c r="AB29" s="125">
        <f t="shared" si="3"/>
        <v>0</v>
      </c>
      <c r="AC29" s="85">
        <v>0</v>
      </c>
      <c r="AD29" s="72">
        <f t="shared" si="4"/>
        <v>0</v>
      </c>
    </row>
    <row r="30" spans="1:30" s="74" customFormat="1">
      <c r="A30" s="122">
        <f t="shared" si="7"/>
        <v>22</v>
      </c>
      <c r="B30" s="71" t="s">
        <v>19</v>
      </c>
      <c r="C30" s="71" t="s">
        <v>26</v>
      </c>
      <c r="D30" s="123" t="str">
        <f t="shared" si="8"/>
        <v>Mr. Chad Levy and Ms. Kristen Giordano</v>
      </c>
      <c r="E30" s="123" t="s">
        <v>850</v>
      </c>
      <c r="F30" s="71" t="s">
        <v>851</v>
      </c>
      <c r="G30" s="71"/>
      <c r="H30" s="71"/>
      <c r="I30" s="71" t="s">
        <v>1028</v>
      </c>
      <c r="J30" s="71" t="s">
        <v>88</v>
      </c>
      <c r="K30" s="71" t="s">
        <v>88</v>
      </c>
      <c r="L30" s="71" t="s">
        <v>200</v>
      </c>
      <c r="M30" s="71" t="s">
        <v>89</v>
      </c>
      <c r="N30" s="124">
        <v>1</v>
      </c>
      <c r="O30" s="133" t="s">
        <v>470</v>
      </c>
      <c r="P30" s="124">
        <v>0</v>
      </c>
      <c r="Q30" s="124">
        <v>1</v>
      </c>
      <c r="R30" s="124">
        <v>1</v>
      </c>
      <c r="S30" s="71">
        <f t="shared" si="0"/>
        <v>2</v>
      </c>
      <c r="T30" s="73">
        <v>1</v>
      </c>
      <c r="U30" s="73">
        <f t="shared" si="1"/>
        <v>1</v>
      </c>
      <c r="V30" s="72">
        <f t="shared" si="5"/>
        <v>2</v>
      </c>
      <c r="W30" s="85">
        <v>0</v>
      </c>
      <c r="X30" s="72">
        <f t="shared" si="6"/>
        <v>0</v>
      </c>
      <c r="Y30" s="85">
        <v>0</v>
      </c>
      <c r="Z30" s="125">
        <f t="shared" si="2"/>
        <v>0</v>
      </c>
      <c r="AA30" s="85">
        <v>0</v>
      </c>
      <c r="AB30" s="125">
        <f t="shared" si="3"/>
        <v>0</v>
      </c>
      <c r="AC30" s="85">
        <v>0</v>
      </c>
      <c r="AD30" s="72">
        <f t="shared" si="4"/>
        <v>0</v>
      </c>
    </row>
    <row r="31" spans="1:30" s="74" customFormat="1">
      <c r="A31" s="122">
        <f t="shared" si="7"/>
        <v>23</v>
      </c>
      <c r="B31" s="71" t="s">
        <v>19</v>
      </c>
      <c r="C31" s="71" t="s">
        <v>26</v>
      </c>
      <c r="D31" s="123" t="s">
        <v>854</v>
      </c>
      <c r="E31" s="123" t="s">
        <v>852</v>
      </c>
      <c r="F31" s="71" t="s">
        <v>853</v>
      </c>
      <c r="G31" s="71"/>
      <c r="H31" s="71"/>
      <c r="I31" s="71" t="s">
        <v>204</v>
      </c>
      <c r="J31" s="71" t="s">
        <v>202</v>
      </c>
      <c r="K31" s="71" t="s">
        <v>223</v>
      </c>
      <c r="L31" s="71" t="s">
        <v>203</v>
      </c>
      <c r="M31" s="71" t="s">
        <v>89</v>
      </c>
      <c r="N31" s="124">
        <v>1</v>
      </c>
      <c r="O31" s="133" t="s">
        <v>470</v>
      </c>
      <c r="P31" s="124">
        <v>0</v>
      </c>
      <c r="Q31" s="124">
        <v>1</v>
      </c>
      <c r="R31" s="124">
        <v>1</v>
      </c>
      <c r="S31" s="71">
        <f t="shared" si="0"/>
        <v>2</v>
      </c>
      <c r="T31" s="73">
        <v>1</v>
      </c>
      <c r="U31" s="73">
        <f t="shared" si="1"/>
        <v>1</v>
      </c>
      <c r="V31" s="72">
        <f t="shared" si="5"/>
        <v>2</v>
      </c>
      <c r="W31" s="85">
        <v>0</v>
      </c>
      <c r="X31" s="72">
        <f t="shared" si="6"/>
        <v>0</v>
      </c>
      <c r="Y31" s="85">
        <v>0</v>
      </c>
      <c r="Z31" s="125">
        <f t="shared" si="2"/>
        <v>0</v>
      </c>
      <c r="AA31" s="85">
        <v>0</v>
      </c>
      <c r="AB31" s="125">
        <f t="shared" si="3"/>
        <v>0</v>
      </c>
      <c r="AC31" s="85">
        <v>0</v>
      </c>
      <c r="AD31" s="72">
        <f t="shared" si="4"/>
        <v>0</v>
      </c>
    </row>
    <row r="32" spans="1:30" s="74" customFormat="1">
      <c r="A32" s="122">
        <f t="shared" si="7"/>
        <v>24</v>
      </c>
      <c r="B32" s="71" t="s">
        <v>19</v>
      </c>
      <c r="C32" s="71" t="s">
        <v>26</v>
      </c>
      <c r="D32" s="123" t="s">
        <v>857</v>
      </c>
      <c r="E32" s="123" t="s">
        <v>855</v>
      </c>
      <c r="F32" s="71" t="s">
        <v>856</v>
      </c>
      <c r="G32" s="71"/>
      <c r="H32" s="71"/>
      <c r="I32" s="130" t="s">
        <v>193</v>
      </c>
      <c r="J32" s="71" t="s">
        <v>191</v>
      </c>
      <c r="K32" s="71" t="s">
        <v>103</v>
      </c>
      <c r="L32" s="71" t="s">
        <v>192</v>
      </c>
      <c r="M32" s="71" t="s">
        <v>89</v>
      </c>
      <c r="N32" s="124">
        <v>1</v>
      </c>
      <c r="O32" s="133" t="s">
        <v>470</v>
      </c>
      <c r="P32" s="124">
        <v>0</v>
      </c>
      <c r="Q32" s="124">
        <v>1</v>
      </c>
      <c r="R32" s="124">
        <v>1</v>
      </c>
      <c r="S32" s="71">
        <f t="shared" si="0"/>
        <v>2</v>
      </c>
      <c r="T32" s="73">
        <v>1</v>
      </c>
      <c r="U32" s="73">
        <f t="shared" si="1"/>
        <v>1</v>
      </c>
      <c r="V32" s="72">
        <f t="shared" si="5"/>
        <v>2</v>
      </c>
      <c r="W32" s="85">
        <v>0</v>
      </c>
      <c r="X32" s="72">
        <f t="shared" si="6"/>
        <v>0</v>
      </c>
      <c r="Y32" s="85">
        <v>0</v>
      </c>
      <c r="Z32" s="125">
        <f t="shared" si="2"/>
        <v>0</v>
      </c>
      <c r="AA32" s="85">
        <v>0</v>
      </c>
      <c r="AB32" s="125">
        <f t="shared" si="3"/>
        <v>0</v>
      </c>
      <c r="AC32" s="85">
        <v>0</v>
      </c>
      <c r="AD32" s="72">
        <f t="shared" si="4"/>
        <v>0</v>
      </c>
    </row>
    <row r="33" spans="1:30" s="74" customFormat="1">
      <c r="A33" s="122">
        <f t="shared" si="7"/>
        <v>25</v>
      </c>
      <c r="B33" s="71" t="s">
        <v>19</v>
      </c>
      <c r="C33" s="71" t="s">
        <v>26</v>
      </c>
      <c r="D33" s="123" t="s">
        <v>860</v>
      </c>
      <c r="E33" s="123" t="s">
        <v>858</v>
      </c>
      <c r="F33" s="71" t="s">
        <v>859</v>
      </c>
      <c r="G33" s="71"/>
      <c r="H33" s="71"/>
      <c r="I33" s="71" t="s">
        <v>208</v>
      </c>
      <c r="J33" s="71" t="s">
        <v>205</v>
      </c>
      <c r="K33" s="71" t="s">
        <v>103</v>
      </c>
      <c r="L33" s="71" t="s">
        <v>206</v>
      </c>
      <c r="M33" s="71" t="s">
        <v>89</v>
      </c>
      <c r="N33" s="124">
        <v>1</v>
      </c>
      <c r="O33" s="133" t="s">
        <v>470</v>
      </c>
      <c r="P33" s="124">
        <v>0</v>
      </c>
      <c r="Q33" s="124">
        <v>1</v>
      </c>
      <c r="R33" s="124">
        <v>1</v>
      </c>
      <c r="S33" s="71">
        <f t="shared" si="0"/>
        <v>2</v>
      </c>
      <c r="T33" s="73">
        <v>1</v>
      </c>
      <c r="U33" s="73">
        <f t="shared" si="1"/>
        <v>1</v>
      </c>
      <c r="V33" s="72">
        <f t="shared" si="5"/>
        <v>2</v>
      </c>
      <c r="W33" s="85">
        <v>0</v>
      </c>
      <c r="X33" s="72">
        <f t="shared" si="6"/>
        <v>0</v>
      </c>
      <c r="Y33" s="85">
        <v>0</v>
      </c>
      <c r="Z33" s="125">
        <f t="shared" si="2"/>
        <v>0</v>
      </c>
      <c r="AA33" s="85">
        <v>0</v>
      </c>
      <c r="AB33" s="125">
        <f t="shared" si="3"/>
        <v>0</v>
      </c>
      <c r="AC33" s="85">
        <v>0</v>
      </c>
      <c r="AD33" s="72">
        <f t="shared" si="4"/>
        <v>0</v>
      </c>
    </row>
    <row r="34" spans="1:30" s="74" customFormat="1">
      <c r="A34" s="122">
        <f t="shared" si="7"/>
        <v>26</v>
      </c>
      <c r="B34" s="71" t="s">
        <v>19</v>
      </c>
      <c r="C34" s="71" t="s">
        <v>26</v>
      </c>
      <c r="D34" s="71" t="s">
        <v>866</v>
      </c>
      <c r="E34" s="123" t="s">
        <v>861</v>
      </c>
      <c r="F34" s="71" t="s">
        <v>862</v>
      </c>
      <c r="G34" s="71"/>
      <c r="H34" s="71"/>
      <c r="I34" s="71" t="s">
        <v>1029</v>
      </c>
      <c r="J34" s="71" t="s">
        <v>156</v>
      </c>
      <c r="K34" s="71" t="s">
        <v>103</v>
      </c>
      <c r="L34" s="71" t="s">
        <v>207</v>
      </c>
      <c r="M34" s="71" t="s">
        <v>89</v>
      </c>
      <c r="N34" s="124">
        <v>1</v>
      </c>
      <c r="O34" s="133"/>
      <c r="P34" s="124">
        <v>0</v>
      </c>
      <c r="Q34" s="124">
        <v>0</v>
      </c>
      <c r="R34" s="124">
        <v>0</v>
      </c>
      <c r="S34" s="71">
        <f t="shared" si="0"/>
        <v>2</v>
      </c>
      <c r="T34" s="73">
        <v>1</v>
      </c>
      <c r="U34" s="73">
        <f t="shared" si="1"/>
        <v>1</v>
      </c>
      <c r="V34" s="72">
        <f t="shared" si="5"/>
        <v>2</v>
      </c>
      <c r="W34" s="85">
        <v>0</v>
      </c>
      <c r="X34" s="72">
        <f t="shared" si="6"/>
        <v>0</v>
      </c>
      <c r="Y34" s="85">
        <v>0</v>
      </c>
      <c r="Z34" s="125">
        <f t="shared" si="2"/>
        <v>0</v>
      </c>
      <c r="AA34" s="85">
        <v>0</v>
      </c>
      <c r="AB34" s="125">
        <f t="shared" si="3"/>
        <v>0</v>
      </c>
      <c r="AC34" s="85">
        <v>0</v>
      </c>
      <c r="AD34" s="72">
        <f t="shared" si="4"/>
        <v>0</v>
      </c>
    </row>
    <row r="35" spans="1:30" s="74" customFormat="1">
      <c r="A35" s="122">
        <f t="shared" si="7"/>
        <v>27</v>
      </c>
      <c r="B35" s="71" t="s">
        <v>19</v>
      </c>
      <c r="C35" s="71" t="s">
        <v>26</v>
      </c>
      <c r="D35" s="123" t="s">
        <v>865</v>
      </c>
      <c r="E35" s="123" t="s">
        <v>863</v>
      </c>
      <c r="F35" s="71" t="s">
        <v>864</v>
      </c>
      <c r="G35" s="71" t="s">
        <v>520</v>
      </c>
      <c r="H35" s="71" t="s">
        <v>519</v>
      </c>
      <c r="I35" s="71" t="s">
        <v>212</v>
      </c>
      <c r="J35" s="71" t="s">
        <v>210</v>
      </c>
      <c r="K35" s="71" t="s">
        <v>103</v>
      </c>
      <c r="L35" s="71" t="s">
        <v>211</v>
      </c>
      <c r="M35" s="71" t="s">
        <v>89</v>
      </c>
      <c r="N35" s="124">
        <v>1</v>
      </c>
      <c r="O35" s="133"/>
      <c r="P35" s="124">
        <v>0</v>
      </c>
      <c r="Q35" s="124">
        <v>0</v>
      </c>
      <c r="R35" s="124">
        <v>0</v>
      </c>
      <c r="S35" s="71">
        <f t="shared" si="0"/>
        <v>4</v>
      </c>
      <c r="T35" s="73">
        <v>0.5</v>
      </c>
      <c r="U35" s="73">
        <f t="shared" si="1"/>
        <v>0.5</v>
      </c>
      <c r="V35" s="72">
        <f t="shared" si="5"/>
        <v>2</v>
      </c>
      <c r="W35" s="85">
        <v>0</v>
      </c>
      <c r="X35" s="72">
        <f t="shared" si="6"/>
        <v>0</v>
      </c>
      <c r="Y35" s="85">
        <v>0</v>
      </c>
      <c r="Z35" s="125">
        <f t="shared" si="2"/>
        <v>0</v>
      </c>
      <c r="AA35" s="85">
        <v>0</v>
      </c>
      <c r="AB35" s="125">
        <f t="shared" si="3"/>
        <v>0</v>
      </c>
      <c r="AC35" s="85">
        <v>0</v>
      </c>
      <c r="AD35" s="72">
        <f t="shared" si="4"/>
        <v>0</v>
      </c>
    </row>
    <row r="36" spans="1:30" s="74" customFormat="1">
      <c r="A36" s="122">
        <f t="shared" si="7"/>
        <v>28</v>
      </c>
      <c r="B36" s="71" t="s">
        <v>19</v>
      </c>
      <c r="C36" s="71" t="s">
        <v>26</v>
      </c>
      <c r="D36" s="123" t="s">
        <v>869</v>
      </c>
      <c r="E36" s="123" t="s">
        <v>867</v>
      </c>
      <c r="F36" s="71" t="s">
        <v>868</v>
      </c>
      <c r="G36" s="71" t="s">
        <v>259</v>
      </c>
      <c r="H36" s="71"/>
      <c r="I36" s="71" t="s">
        <v>525</v>
      </c>
      <c r="J36" s="71" t="s">
        <v>526</v>
      </c>
      <c r="K36" s="71" t="s">
        <v>103</v>
      </c>
      <c r="L36" s="71">
        <v>90803</v>
      </c>
      <c r="M36" s="71" t="s">
        <v>89</v>
      </c>
      <c r="N36" s="124">
        <v>1</v>
      </c>
      <c r="O36" s="133" t="s">
        <v>470</v>
      </c>
      <c r="P36" s="124">
        <v>0</v>
      </c>
      <c r="Q36" s="124">
        <v>1</v>
      </c>
      <c r="R36" s="124">
        <v>1</v>
      </c>
      <c r="S36" s="71">
        <f t="shared" si="0"/>
        <v>3</v>
      </c>
      <c r="T36" s="141">
        <f>2/3</f>
        <v>0.66666666666666663</v>
      </c>
      <c r="U36" s="73">
        <f t="shared" si="1"/>
        <v>1</v>
      </c>
      <c r="V36" s="72">
        <f t="shared" si="5"/>
        <v>3</v>
      </c>
      <c r="W36" s="85">
        <v>0</v>
      </c>
      <c r="X36" s="72">
        <f t="shared" si="6"/>
        <v>0</v>
      </c>
      <c r="Y36" s="85">
        <v>0</v>
      </c>
      <c r="Z36" s="125">
        <f t="shared" si="2"/>
        <v>0</v>
      </c>
      <c r="AA36" s="85">
        <v>0</v>
      </c>
      <c r="AB36" s="125">
        <f t="shared" si="3"/>
        <v>0</v>
      </c>
      <c r="AC36" s="85">
        <v>0</v>
      </c>
      <c r="AD36" s="72">
        <f t="shared" si="4"/>
        <v>0</v>
      </c>
    </row>
    <row r="37" spans="1:30" s="74" customFormat="1">
      <c r="A37" s="122">
        <f t="shared" si="7"/>
        <v>29</v>
      </c>
      <c r="B37" s="71" t="s">
        <v>19</v>
      </c>
      <c r="C37" s="71" t="s">
        <v>26</v>
      </c>
      <c r="D37" s="123" t="s">
        <v>870</v>
      </c>
      <c r="E37" s="123" t="s">
        <v>523</v>
      </c>
      <c r="F37" s="71" t="s">
        <v>524</v>
      </c>
      <c r="G37" s="71" t="s">
        <v>3</v>
      </c>
      <c r="H37" s="71" t="s">
        <v>3</v>
      </c>
      <c r="I37" s="71" t="s">
        <v>527</v>
      </c>
      <c r="J37" s="71" t="s">
        <v>528</v>
      </c>
      <c r="K37" s="71" t="s">
        <v>529</v>
      </c>
      <c r="L37" s="71">
        <v>98116</v>
      </c>
      <c r="M37" s="71" t="s">
        <v>89</v>
      </c>
      <c r="N37" s="124">
        <v>1</v>
      </c>
      <c r="O37" s="133"/>
      <c r="P37" s="124">
        <v>0</v>
      </c>
      <c r="Q37" s="124">
        <v>0</v>
      </c>
      <c r="R37" s="124">
        <v>0</v>
      </c>
      <c r="S37" s="71">
        <f t="shared" si="0"/>
        <v>4</v>
      </c>
      <c r="T37" s="73">
        <v>0</v>
      </c>
      <c r="U37" s="73">
        <f t="shared" si="1"/>
        <v>0</v>
      </c>
      <c r="V37" s="72">
        <f t="shared" si="5"/>
        <v>0</v>
      </c>
      <c r="W37" s="85">
        <v>0</v>
      </c>
      <c r="X37" s="72">
        <f t="shared" si="6"/>
        <v>0</v>
      </c>
      <c r="Y37" s="85">
        <v>0</v>
      </c>
      <c r="Z37" s="125">
        <f t="shared" si="2"/>
        <v>0</v>
      </c>
      <c r="AA37" s="85">
        <v>0</v>
      </c>
      <c r="AB37" s="125">
        <f t="shared" si="3"/>
        <v>0</v>
      </c>
      <c r="AC37" s="85">
        <v>0</v>
      </c>
      <c r="AD37" s="72">
        <f t="shared" si="4"/>
        <v>0</v>
      </c>
    </row>
    <row r="38" spans="1:30" s="74" customFormat="1">
      <c r="A38" s="122">
        <f t="shared" si="7"/>
        <v>30</v>
      </c>
      <c r="B38" s="71" t="s">
        <v>19</v>
      </c>
      <c r="C38" s="71" t="s">
        <v>26</v>
      </c>
      <c r="D38" s="123" t="s">
        <v>871</v>
      </c>
      <c r="E38" s="123" t="s">
        <v>871</v>
      </c>
      <c r="F38" s="71"/>
      <c r="G38" s="71"/>
      <c r="H38" s="71"/>
      <c r="I38" s="71" t="s">
        <v>215</v>
      </c>
      <c r="J38" s="71" t="s">
        <v>213</v>
      </c>
      <c r="K38" s="71" t="s">
        <v>103</v>
      </c>
      <c r="L38" s="71" t="s">
        <v>214</v>
      </c>
      <c r="M38" s="71" t="s">
        <v>89</v>
      </c>
      <c r="N38" s="124">
        <v>1</v>
      </c>
      <c r="O38" s="133"/>
      <c r="P38" s="124">
        <v>0</v>
      </c>
      <c r="Q38" s="124">
        <v>0</v>
      </c>
      <c r="R38" s="124">
        <v>0</v>
      </c>
      <c r="S38" s="71">
        <f t="shared" si="0"/>
        <v>1</v>
      </c>
      <c r="T38" s="73">
        <v>0</v>
      </c>
      <c r="U38" s="73">
        <f t="shared" si="1"/>
        <v>0</v>
      </c>
      <c r="V38" s="72">
        <f t="shared" si="5"/>
        <v>0</v>
      </c>
      <c r="W38" s="85">
        <v>0</v>
      </c>
      <c r="X38" s="72">
        <f t="shared" si="6"/>
        <v>0</v>
      </c>
      <c r="Y38" s="85">
        <v>0</v>
      </c>
      <c r="Z38" s="125">
        <f t="shared" si="2"/>
        <v>0</v>
      </c>
      <c r="AA38" s="85">
        <v>0</v>
      </c>
      <c r="AB38" s="125">
        <f t="shared" si="3"/>
        <v>0</v>
      </c>
      <c r="AC38" s="85">
        <v>0</v>
      </c>
      <c r="AD38" s="72">
        <f t="shared" si="4"/>
        <v>0</v>
      </c>
    </row>
    <row r="39" spans="1:30" s="74" customFormat="1">
      <c r="A39" s="122">
        <f t="shared" si="7"/>
        <v>31</v>
      </c>
      <c r="B39" s="71" t="s">
        <v>19</v>
      </c>
      <c r="C39" s="71" t="s">
        <v>25</v>
      </c>
      <c r="D39" s="123" t="str">
        <f t="shared" si="8"/>
        <v>Ms. Tara Romagni and Mr. Julio Rincon</v>
      </c>
      <c r="E39" s="123" t="s">
        <v>872</v>
      </c>
      <c r="F39" s="71" t="s">
        <v>873</v>
      </c>
      <c r="G39" s="71"/>
      <c r="H39" s="71"/>
      <c r="I39" s="71" t="s">
        <v>179</v>
      </c>
      <c r="J39" s="71" t="s">
        <v>121</v>
      </c>
      <c r="K39" s="71" t="s">
        <v>108</v>
      </c>
      <c r="L39" s="71" t="s">
        <v>178</v>
      </c>
      <c r="M39" s="71" t="s">
        <v>89</v>
      </c>
      <c r="N39" s="124">
        <v>1</v>
      </c>
      <c r="O39" s="133"/>
      <c r="P39" s="124">
        <v>0</v>
      </c>
      <c r="Q39" s="124">
        <v>0</v>
      </c>
      <c r="R39" s="124">
        <v>0</v>
      </c>
      <c r="S39" s="71">
        <f t="shared" si="0"/>
        <v>2</v>
      </c>
      <c r="T39" s="73">
        <v>1</v>
      </c>
      <c r="U39" s="73">
        <f t="shared" si="1"/>
        <v>1</v>
      </c>
      <c r="V39" s="72">
        <f t="shared" si="5"/>
        <v>2</v>
      </c>
      <c r="W39" s="85">
        <v>0</v>
      </c>
      <c r="X39" s="72">
        <f t="shared" si="6"/>
        <v>0</v>
      </c>
      <c r="Y39" s="85">
        <v>0</v>
      </c>
      <c r="Z39" s="125">
        <f t="shared" si="2"/>
        <v>0</v>
      </c>
      <c r="AA39" s="85">
        <v>0</v>
      </c>
      <c r="AB39" s="125">
        <f t="shared" si="3"/>
        <v>0</v>
      </c>
      <c r="AC39" s="85">
        <v>0</v>
      </c>
      <c r="AD39" s="72">
        <f t="shared" si="4"/>
        <v>0</v>
      </c>
    </row>
    <row r="40" spans="1:30" s="74" customFormat="1">
      <c r="A40" s="122">
        <f t="shared" si="7"/>
        <v>32</v>
      </c>
      <c r="B40" s="71" t="s">
        <v>19</v>
      </c>
      <c r="C40" s="71" t="s">
        <v>25</v>
      </c>
      <c r="D40" s="123" t="s">
        <v>874</v>
      </c>
      <c r="E40" s="123" t="s">
        <v>875</v>
      </c>
      <c r="F40" s="71" t="s">
        <v>876</v>
      </c>
      <c r="G40" s="71" t="s">
        <v>534</v>
      </c>
      <c r="H40" s="71" t="s">
        <v>535</v>
      </c>
      <c r="I40" s="71" t="s">
        <v>217</v>
      </c>
      <c r="J40" s="71" t="s">
        <v>113</v>
      </c>
      <c r="K40" s="71" t="s">
        <v>108</v>
      </c>
      <c r="L40" s="71" t="s">
        <v>216</v>
      </c>
      <c r="M40" s="71" t="s">
        <v>89</v>
      </c>
      <c r="N40" s="124">
        <v>1</v>
      </c>
      <c r="O40" s="133"/>
      <c r="P40" s="124">
        <v>0</v>
      </c>
      <c r="Q40" s="124">
        <v>0</v>
      </c>
      <c r="R40" s="124">
        <v>0</v>
      </c>
      <c r="S40" s="71">
        <f t="shared" si="0"/>
        <v>4</v>
      </c>
      <c r="T40" s="73">
        <v>1</v>
      </c>
      <c r="U40" s="73">
        <f t="shared" si="1"/>
        <v>1</v>
      </c>
      <c r="V40" s="72">
        <f t="shared" si="5"/>
        <v>4</v>
      </c>
      <c r="W40" s="85">
        <v>0</v>
      </c>
      <c r="X40" s="72">
        <f t="shared" si="6"/>
        <v>0</v>
      </c>
      <c r="Y40" s="85">
        <v>0</v>
      </c>
      <c r="Z40" s="125">
        <f t="shared" si="2"/>
        <v>0</v>
      </c>
      <c r="AA40" s="85">
        <v>0</v>
      </c>
      <c r="AB40" s="125">
        <f t="shared" si="3"/>
        <v>0</v>
      </c>
      <c r="AC40" s="85">
        <v>0</v>
      </c>
      <c r="AD40" s="72">
        <f t="shared" si="4"/>
        <v>0</v>
      </c>
    </row>
    <row r="41" spans="1:30" s="74" customFormat="1">
      <c r="A41" s="122">
        <f t="shared" si="7"/>
        <v>33</v>
      </c>
      <c r="B41" s="71" t="s">
        <v>19</v>
      </c>
      <c r="C41" s="71" t="s">
        <v>25</v>
      </c>
      <c r="D41" s="123" t="s">
        <v>879</v>
      </c>
      <c r="E41" s="123" t="s">
        <v>877</v>
      </c>
      <c r="F41" s="71" t="s">
        <v>878</v>
      </c>
      <c r="G41" s="71"/>
      <c r="H41" s="71"/>
      <c r="I41" s="71" t="s">
        <v>1030</v>
      </c>
      <c r="J41" s="71" t="s">
        <v>107</v>
      </c>
      <c r="K41" s="71" t="s">
        <v>108</v>
      </c>
      <c r="L41" s="71">
        <v>33324</v>
      </c>
      <c r="M41" s="71" t="s">
        <v>89</v>
      </c>
      <c r="N41" s="124">
        <v>1</v>
      </c>
      <c r="O41" s="133"/>
      <c r="P41" s="124">
        <v>0</v>
      </c>
      <c r="Q41" s="124">
        <v>0</v>
      </c>
      <c r="R41" s="124">
        <v>0</v>
      </c>
      <c r="S41" s="71">
        <f t="shared" si="0"/>
        <v>2</v>
      </c>
      <c r="T41" s="73">
        <v>1</v>
      </c>
      <c r="U41" s="73">
        <f t="shared" si="1"/>
        <v>1</v>
      </c>
      <c r="V41" s="72">
        <f t="shared" si="5"/>
        <v>2</v>
      </c>
      <c r="W41" s="85">
        <v>0</v>
      </c>
      <c r="X41" s="72">
        <f t="shared" si="6"/>
        <v>0</v>
      </c>
      <c r="Y41" s="85">
        <v>0</v>
      </c>
      <c r="Z41" s="125">
        <f t="shared" si="2"/>
        <v>0</v>
      </c>
      <c r="AA41" s="85">
        <v>0</v>
      </c>
      <c r="AB41" s="125">
        <f t="shared" si="3"/>
        <v>0</v>
      </c>
      <c r="AC41" s="85">
        <v>0</v>
      </c>
      <c r="AD41" s="72">
        <f t="shared" si="4"/>
        <v>0</v>
      </c>
    </row>
    <row r="42" spans="1:30" s="121" customFormat="1">
      <c r="A42" s="113">
        <f t="shared" si="7"/>
        <v>34</v>
      </c>
      <c r="B42" s="114" t="s">
        <v>19</v>
      </c>
      <c r="C42" s="114" t="s">
        <v>26</v>
      </c>
      <c r="D42" s="115" t="s">
        <v>880</v>
      </c>
      <c r="E42" s="115" t="s">
        <v>880</v>
      </c>
      <c r="F42" s="114"/>
      <c r="G42" s="114"/>
      <c r="H42" s="114"/>
      <c r="I42" s="114"/>
      <c r="J42" s="114"/>
      <c r="K42" s="114"/>
      <c r="L42" s="114"/>
      <c r="M42" s="114"/>
      <c r="N42" s="119">
        <v>0</v>
      </c>
      <c r="O42" s="142"/>
      <c r="P42" s="119">
        <v>0</v>
      </c>
      <c r="Q42" s="119">
        <v>0</v>
      </c>
      <c r="R42" s="119">
        <v>0</v>
      </c>
      <c r="S42" s="114">
        <f t="shared" si="0"/>
        <v>1</v>
      </c>
      <c r="T42" s="116">
        <v>0.5</v>
      </c>
      <c r="U42" s="116">
        <f t="shared" ref="U42:U73" si="16">+IF(ISBLANK(O42),T42,100%)</f>
        <v>0.5</v>
      </c>
      <c r="V42" s="117">
        <f t="shared" si="5"/>
        <v>0.5</v>
      </c>
      <c r="W42" s="118">
        <v>0</v>
      </c>
      <c r="X42" s="117">
        <f t="shared" si="6"/>
        <v>0</v>
      </c>
      <c r="Y42" s="118">
        <v>0</v>
      </c>
      <c r="Z42" s="120">
        <f t="shared" si="2"/>
        <v>0</v>
      </c>
      <c r="AA42" s="118">
        <v>0</v>
      </c>
      <c r="AB42" s="120">
        <f t="shared" si="3"/>
        <v>0</v>
      </c>
      <c r="AC42" s="118">
        <v>0</v>
      </c>
      <c r="AD42" s="117">
        <f t="shared" si="4"/>
        <v>0</v>
      </c>
    </row>
    <row r="43" spans="1:30" s="74" customFormat="1">
      <c r="A43" s="122">
        <f t="shared" si="7"/>
        <v>35</v>
      </c>
      <c r="B43" s="71" t="s">
        <v>29</v>
      </c>
      <c r="C43" s="71" t="s">
        <v>26</v>
      </c>
      <c r="D43" s="123" t="s">
        <v>883</v>
      </c>
      <c r="E43" s="123" t="s">
        <v>881</v>
      </c>
      <c r="F43" s="71" t="s">
        <v>882</v>
      </c>
      <c r="G43" s="71"/>
      <c r="H43" s="71"/>
      <c r="I43" s="71" t="s">
        <v>83</v>
      </c>
      <c r="J43" s="71" t="s">
        <v>84</v>
      </c>
      <c r="K43" s="71" t="s">
        <v>85</v>
      </c>
      <c r="L43" s="71" t="s">
        <v>86</v>
      </c>
      <c r="M43" s="71" t="s">
        <v>87</v>
      </c>
      <c r="N43" s="124">
        <v>1</v>
      </c>
      <c r="O43" s="133" t="s">
        <v>470</v>
      </c>
      <c r="P43" s="124">
        <v>1</v>
      </c>
      <c r="Q43" s="124">
        <v>1</v>
      </c>
      <c r="R43" s="124">
        <v>1</v>
      </c>
      <c r="S43" s="71">
        <f t="shared" si="0"/>
        <v>2</v>
      </c>
      <c r="T43" s="73">
        <v>1</v>
      </c>
      <c r="U43" s="73">
        <f t="shared" si="16"/>
        <v>1</v>
      </c>
      <c r="V43" s="72">
        <f t="shared" si="5"/>
        <v>2</v>
      </c>
      <c r="W43" s="85">
        <v>1</v>
      </c>
      <c r="X43" s="72">
        <f t="shared" si="6"/>
        <v>2</v>
      </c>
      <c r="Y43" s="85">
        <v>1</v>
      </c>
      <c r="Z43" s="125">
        <f t="shared" si="2"/>
        <v>2</v>
      </c>
      <c r="AA43" s="85">
        <v>1</v>
      </c>
      <c r="AB43" s="125">
        <f t="shared" si="3"/>
        <v>2</v>
      </c>
      <c r="AC43" s="85">
        <v>1</v>
      </c>
      <c r="AD43" s="72">
        <f t="shared" si="4"/>
        <v>2</v>
      </c>
    </row>
    <row r="44" spans="1:30" s="74" customFormat="1">
      <c r="A44" s="122">
        <f t="shared" si="7"/>
        <v>36</v>
      </c>
      <c r="B44" s="71" t="s">
        <v>29</v>
      </c>
      <c r="C44" s="71" t="s">
        <v>26</v>
      </c>
      <c r="D44" s="123" t="s">
        <v>884</v>
      </c>
      <c r="E44" s="123" t="s">
        <v>884</v>
      </c>
      <c r="F44" s="71"/>
      <c r="G44" s="71"/>
      <c r="H44" s="71"/>
      <c r="I44" s="71" t="s">
        <v>99</v>
      </c>
      <c r="J44" s="71" t="s">
        <v>94</v>
      </c>
      <c r="K44" s="71" t="s">
        <v>85</v>
      </c>
      <c r="L44" s="71" t="s">
        <v>100</v>
      </c>
      <c r="M44" s="71" t="s">
        <v>87</v>
      </c>
      <c r="N44" s="124">
        <v>1</v>
      </c>
      <c r="O44" s="133" t="s">
        <v>470</v>
      </c>
      <c r="P44" s="124">
        <v>1</v>
      </c>
      <c r="Q44" s="124">
        <v>1</v>
      </c>
      <c r="R44" s="124">
        <v>1</v>
      </c>
      <c r="S44" s="71">
        <f t="shared" ref="S44:S45" si="17">+(3-(ISBLANK(F44)+ISBLANK(G44)+ISBLANK(H44))+1)</f>
        <v>1</v>
      </c>
      <c r="T44" s="73">
        <v>1</v>
      </c>
      <c r="U44" s="73">
        <f t="shared" si="16"/>
        <v>1</v>
      </c>
      <c r="V44" s="72">
        <f t="shared" si="5"/>
        <v>1</v>
      </c>
      <c r="W44" s="85">
        <v>1</v>
      </c>
      <c r="X44" s="72">
        <f t="shared" ref="X44:X45" si="18">+S44*W44*T44</f>
        <v>1</v>
      </c>
      <c r="Y44" s="85">
        <v>1</v>
      </c>
      <c r="Z44" s="125">
        <f t="shared" ref="Z44:Z45" si="19">+Y44*$S44</f>
        <v>1</v>
      </c>
      <c r="AA44" s="85">
        <v>1</v>
      </c>
      <c r="AB44" s="125">
        <f t="shared" ref="AB44:AB45" si="20">+AA44*$S44</f>
        <v>1</v>
      </c>
      <c r="AC44" s="85">
        <v>1</v>
      </c>
      <c r="AD44" s="72">
        <f t="shared" ref="AD44:AD45" si="21">+AC44*$S44</f>
        <v>1</v>
      </c>
    </row>
    <row r="45" spans="1:30" s="74" customFormat="1">
      <c r="A45" s="122">
        <f t="shared" si="7"/>
        <v>37</v>
      </c>
      <c r="B45" s="71" t="s">
        <v>29</v>
      </c>
      <c r="C45" s="71" t="s">
        <v>26</v>
      </c>
      <c r="D45" s="123" t="s">
        <v>885</v>
      </c>
      <c r="E45" s="71" t="s">
        <v>885</v>
      </c>
      <c r="F45" s="71"/>
      <c r="G45" s="71"/>
      <c r="H45" s="71"/>
      <c r="I45" s="71" t="s">
        <v>1065</v>
      </c>
      <c r="J45" s="71" t="s">
        <v>84</v>
      </c>
      <c r="K45" s="71" t="s">
        <v>85</v>
      </c>
      <c r="L45" s="71" t="s">
        <v>1066</v>
      </c>
      <c r="M45" s="71" t="s">
        <v>87</v>
      </c>
      <c r="N45" s="124">
        <v>1</v>
      </c>
      <c r="O45" s="133" t="s">
        <v>470</v>
      </c>
      <c r="P45" s="124">
        <v>0</v>
      </c>
      <c r="Q45" s="124">
        <v>1</v>
      </c>
      <c r="R45" s="124">
        <v>1</v>
      </c>
      <c r="S45" s="71">
        <f t="shared" si="17"/>
        <v>1</v>
      </c>
      <c r="T45" s="73">
        <v>1</v>
      </c>
      <c r="U45" s="73">
        <f t="shared" si="16"/>
        <v>1</v>
      </c>
      <c r="V45" s="72">
        <f t="shared" si="5"/>
        <v>1</v>
      </c>
      <c r="W45" s="85">
        <v>1</v>
      </c>
      <c r="X45" s="72">
        <f t="shared" si="18"/>
        <v>1</v>
      </c>
      <c r="Y45" s="85">
        <v>1</v>
      </c>
      <c r="Z45" s="125">
        <f t="shared" si="19"/>
        <v>1</v>
      </c>
      <c r="AA45" s="85">
        <v>1</v>
      </c>
      <c r="AB45" s="125">
        <f t="shared" si="20"/>
        <v>1</v>
      </c>
      <c r="AC45" s="85">
        <v>1</v>
      </c>
      <c r="AD45" s="72">
        <f t="shared" si="21"/>
        <v>1</v>
      </c>
    </row>
    <row r="46" spans="1:30" s="74" customFormat="1">
      <c r="A46" s="122">
        <f t="shared" si="7"/>
        <v>38</v>
      </c>
      <c r="B46" s="71" t="s">
        <v>29</v>
      </c>
      <c r="C46" s="71" t="s">
        <v>26</v>
      </c>
      <c r="D46" s="123" t="s">
        <v>888</v>
      </c>
      <c r="E46" s="123" t="s">
        <v>886</v>
      </c>
      <c r="F46" s="71" t="s">
        <v>887</v>
      </c>
      <c r="G46" s="71"/>
      <c r="H46" s="71"/>
      <c r="I46" s="71" t="s">
        <v>558</v>
      </c>
      <c r="J46" s="71" t="s">
        <v>96</v>
      </c>
      <c r="K46" s="71" t="s">
        <v>85</v>
      </c>
      <c r="L46" s="71" t="s">
        <v>559</v>
      </c>
      <c r="M46" s="71" t="s">
        <v>87</v>
      </c>
      <c r="N46" s="124">
        <v>1</v>
      </c>
      <c r="O46" s="133" t="s">
        <v>470</v>
      </c>
      <c r="P46" s="124">
        <v>1</v>
      </c>
      <c r="Q46" s="124">
        <v>1</v>
      </c>
      <c r="R46" s="124">
        <v>1</v>
      </c>
      <c r="S46" s="71">
        <f t="shared" si="0"/>
        <v>2</v>
      </c>
      <c r="T46" s="73">
        <v>1</v>
      </c>
      <c r="U46" s="73">
        <f t="shared" si="16"/>
        <v>1</v>
      </c>
      <c r="V46" s="72">
        <f t="shared" si="5"/>
        <v>2</v>
      </c>
      <c r="W46" s="85">
        <v>1</v>
      </c>
      <c r="X46" s="72">
        <f t="shared" si="6"/>
        <v>2</v>
      </c>
      <c r="Y46" s="85">
        <v>1</v>
      </c>
      <c r="Z46" s="125">
        <f t="shared" ref="Z46:Z72" si="22">+Y46*$S46</f>
        <v>2</v>
      </c>
      <c r="AA46" s="85">
        <v>1</v>
      </c>
      <c r="AB46" s="125">
        <f t="shared" ref="AB46:AB72" si="23">+AA46*$S46</f>
        <v>2</v>
      </c>
      <c r="AC46" s="85">
        <v>1</v>
      </c>
      <c r="AD46" s="72">
        <f t="shared" ref="AD46:AD74" si="24">+AC46*$S46</f>
        <v>2</v>
      </c>
    </row>
    <row r="47" spans="1:30" s="74" customFormat="1">
      <c r="A47" s="122">
        <f t="shared" si="7"/>
        <v>39</v>
      </c>
      <c r="B47" s="71" t="s">
        <v>29</v>
      </c>
      <c r="C47" s="71" t="s">
        <v>26</v>
      </c>
      <c r="D47" s="123" t="s">
        <v>891</v>
      </c>
      <c r="E47" s="123" t="s">
        <v>889</v>
      </c>
      <c r="F47" s="71" t="s">
        <v>890</v>
      </c>
      <c r="G47" s="71"/>
      <c r="H47" s="71"/>
      <c r="I47" s="71" t="s">
        <v>1031</v>
      </c>
      <c r="J47" s="71" t="s">
        <v>84</v>
      </c>
      <c r="K47" s="71" t="s">
        <v>85</v>
      </c>
      <c r="L47" s="71" t="s">
        <v>375</v>
      </c>
      <c r="M47" s="71" t="s">
        <v>87</v>
      </c>
      <c r="N47" s="124">
        <v>1</v>
      </c>
      <c r="O47" s="133"/>
      <c r="P47" s="124">
        <v>0</v>
      </c>
      <c r="Q47" s="124">
        <v>0</v>
      </c>
      <c r="R47" s="124">
        <v>0</v>
      </c>
      <c r="S47" s="71">
        <f t="shared" si="0"/>
        <v>2</v>
      </c>
      <c r="T47" s="73">
        <v>0.5</v>
      </c>
      <c r="U47" s="73">
        <f t="shared" si="16"/>
        <v>0.5</v>
      </c>
      <c r="V47" s="72">
        <f t="shared" si="5"/>
        <v>1</v>
      </c>
      <c r="W47" s="85">
        <v>0</v>
      </c>
      <c r="X47" s="72">
        <f t="shared" si="6"/>
        <v>0</v>
      </c>
      <c r="Y47" s="85">
        <v>0</v>
      </c>
      <c r="Z47" s="125">
        <f t="shared" si="22"/>
        <v>0</v>
      </c>
      <c r="AA47" s="85">
        <v>0</v>
      </c>
      <c r="AB47" s="125">
        <f t="shared" si="23"/>
        <v>0</v>
      </c>
      <c r="AC47" s="85">
        <v>0</v>
      </c>
      <c r="AD47" s="72">
        <f t="shared" si="24"/>
        <v>0</v>
      </c>
    </row>
    <row r="48" spans="1:30" s="74" customFormat="1">
      <c r="A48" s="122">
        <f t="shared" si="7"/>
        <v>40</v>
      </c>
      <c r="B48" s="71" t="s">
        <v>29</v>
      </c>
      <c r="C48" s="71" t="s">
        <v>26</v>
      </c>
      <c r="D48" s="123" t="s">
        <v>894</v>
      </c>
      <c r="E48" s="123" t="s">
        <v>892</v>
      </c>
      <c r="F48" s="71" t="s">
        <v>893</v>
      </c>
      <c r="G48" s="71"/>
      <c r="H48" s="71"/>
      <c r="I48" s="71" t="s">
        <v>1032</v>
      </c>
      <c r="J48" s="71" t="s">
        <v>84</v>
      </c>
      <c r="K48" s="71" t="s">
        <v>85</v>
      </c>
      <c r="L48" s="71" t="s">
        <v>561</v>
      </c>
      <c r="M48" s="71" t="s">
        <v>87</v>
      </c>
      <c r="N48" s="124">
        <v>1</v>
      </c>
      <c r="O48" s="133"/>
      <c r="P48" s="124">
        <v>0</v>
      </c>
      <c r="Q48" s="124">
        <v>0</v>
      </c>
      <c r="R48" s="124">
        <v>0</v>
      </c>
      <c r="S48" s="71">
        <f t="shared" si="0"/>
        <v>2</v>
      </c>
      <c r="T48" s="73">
        <v>0.5</v>
      </c>
      <c r="U48" s="73">
        <f t="shared" si="16"/>
        <v>0.5</v>
      </c>
      <c r="V48" s="72">
        <f t="shared" si="5"/>
        <v>1</v>
      </c>
      <c r="W48" s="85">
        <v>0</v>
      </c>
      <c r="X48" s="72">
        <f t="shared" si="6"/>
        <v>0</v>
      </c>
      <c r="Y48" s="85">
        <v>0</v>
      </c>
      <c r="Z48" s="125">
        <f t="shared" si="22"/>
        <v>0</v>
      </c>
      <c r="AA48" s="85">
        <v>0</v>
      </c>
      <c r="AB48" s="125">
        <f t="shared" si="23"/>
        <v>0</v>
      </c>
      <c r="AC48" s="85">
        <v>0</v>
      </c>
      <c r="AD48" s="72">
        <f t="shared" si="24"/>
        <v>0</v>
      </c>
    </row>
    <row r="49" spans="1:30" s="121" customFormat="1">
      <c r="A49" s="113">
        <f t="shared" si="7"/>
        <v>41</v>
      </c>
      <c r="B49" s="114" t="s">
        <v>29</v>
      </c>
      <c r="C49" s="114" t="s">
        <v>26</v>
      </c>
      <c r="D49" s="115" t="s">
        <v>895</v>
      </c>
      <c r="E49" s="115" t="s">
        <v>895</v>
      </c>
      <c r="F49" s="114"/>
      <c r="G49" s="114"/>
      <c r="H49" s="114"/>
      <c r="I49" s="114"/>
      <c r="J49" s="114"/>
      <c r="K49" s="114"/>
      <c r="L49" s="114"/>
      <c r="M49" s="114"/>
      <c r="N49" s="119">
        <v>0</v>
      </c>
      <c r="O49" s="142"/>
      <c r="P49" s="119">
        <v>0</v>
      </c>
      <c r="Q49" s="119">
        <v>0</v>
      </c>
      <c r="R49" s="119">
        <v>0</v>
      </c>
      <c r="S49" s="114">
        <f t="shared" si="0"/>
        <v>1</v>
      </c>
      <c r="T49" s="116">
        <v>0.5</v>
      </c>
      <c r="U49" s="116">
        <f t="shared" si="16"/>
        <v>0.5</v>
      </c>
      <c r="V49" s="117">
        <f t="shared" si="5"/>
        <v>0.5</v>
      </c>
      <c r="W49" s="118">
        <v>0</v>
      </c>
      <c r="X49" s="117">
        <f t="shared" si="6"/>
        <v>0</v>
      </c>
      <c r="Y49" s="118">
        <v>0</v>
      </c>
      <c r="Z49" s="120">
        <f t="shared" si="22"/>
        <v>0</v>
      </c>
      <c r="AA49" s="118">
        <v>0</v>
      </c>
      <c r="AB49" s="120">
        <f t="shared" si="23"/>
        <v>0</v>
      </c>
      <c r="AC49" s="118">
        <v>0</v>
      </c>
      <c r="AD49" s="117">
        <f t="shared" si="24"/>
        <v>0</v>
      </c>
    </row>
    <row r="50" spans="1:30" s="74" customFormat="1">
      <c r="A50" s="122">
        <f t="shared" si="7"/>
        <v>42</v>
      </c>
      <c r="B50" s="71" t="s">
        <v>29</v>
      </c>
      <c r="C50" s="71" t="s">
        <v>26</v>
      </c>
      <c r="D50" s="123" t="s">
        <v>898</v>
      </c>
      <c r="E50" s="123" t="s">
        <v>896</v>
      </c>
      <c r="F50" s="71" t="s">
        <v>897</v>
      </c>
      <c r="G50" s="71"/>
      <c r="H50" s="71"/>
      <c r="I50" s="71" t="s">
        <v>587</v>
      </c>
      <c r="J50" s="71" t="s">
        <v>588</v>
      </c>
      <c r="K50" s="71" t="s">
        <v>85</v>
      </c>
      <c r="L50" s="71" t="s">
        <v>589</v>
      </c>
      <c r="M50" s="71" t="s">
        <v>87</v>
      </c>
      <c r="N50" s="124">
        <v>1</v>
      </c>
      <c r="O50" s="133"/>
      <c r="P50" s="124">
        <v>0</v>
      </c>
      <c r="Q50" s="124">
        <v>0</v>
      </c>
      <c r="R50" s="124">
        <v>0</v>
      </c>
      <c r="S50" s="71">
        <f t="shared" si="0"/>
        <v>2</v>
      </c>
      <c r="T50" s="73">
        <v>0</v>
      </c>
      <c r="U50" s="73">
        <f t="shared" si="16"/>
        <v>0</v>
      </c>
      <c r="V50" s="72">
        <f t="shared" si="5"/>
        <v>0</v>
      </c>
      <c r="W50" s="85">
        <v>0</v>
      </c>
      <c r="X50" s="72">
        <f t="shared" si="6"/>
        <v>0</v>
      </c>
      <c r="Y50" s="85">
        <v>0</v>
      </c>
      <c r="Z50" s="125">
        <f t="shared" si="22"/>
        <v>0</v>
      </c>
      <c r="AA50" s="85">
        <v>0</v>
      </c>
      <c r="AB50" s="125">
        <f t="shared" si="23"/>
        <v>0</v>
      </c>
      <c r="AC50" s="85">
        <v>0</v>
      </c>
      <c r="AD50" s="72">
        <f t="shared" si="24"/>
        <v>0</v>
      </c>
    </row>
    <row r="51" spans="1:30" s="121" customFormat="1">
      <c r="A51" s="113">
        <f t="shared" si="7"/>
        <v>43</v>
      </c>
      <c r="B51" s="114" t="s">
        <v>29</v>
      </c>
      <c r="C51" s="114" t="s">
        <v>26</v>
      </c>
      <c r="D51" s="115" t="str">
        <f t="shared" si="8"/>
        <v>Ms. Sakar Jaffer and Ms. Shirin Manji</v>
      </c>
      <c r="E51" s="115" t="s">
        <v>1056</v>
      </c>
      <c r="F51" s="114" t="s">
        <v>1057</v>
      </c>
      <c r="G51" s="114"/>
      <c r="H51" s="114"/>
      <c r="I51" s="114"/>
      <c r="J51" s="114"/>
      <c r="K51" s="114"/>
      <c r="L51" s="114"/>
      <c r="M51" s="114"/>
      <c r="N51" s="119">
        <v>0</v>
      </c>
      <c r="O51" s="142"/>
      <c r="P51" s="119">
        <v>0</v>
      </c>
      <c r="Q51" s="119">
        <v>0</v>
      </c>
      <c r="R51" s="119">
        <v>0</v>
      </c>
      <c r="S51" s="114">
        <f t="shared" si="0"/>
        <v>2</v>
      </c>
      <c r="T51" s="116">
        <v>0</v>
      </c>
      <c r="U51" s="116">
        <f t="shared" si="16"/>
        <v>0</v>
      </c>
      <c r="V51" s="117">
        <f t="shared" si="5"/>
        <v>0</v>
      </c>
      <c r="W51" s="118">
        <v>0</v>
      </c>
      <c r="X51" s="117">
        <f t="shared" si="6"/>
        <v>0</v>
      </c>
      <c r="Y51" s="118">
        <v>0</v>
      </c>
      <c r="Z51" s="120">
        <f t="shared" si="22"/>
        <v>0</v>
      </c>
      <c r="AA51" s="118">
        <v>0</v>
      </c>
      <c r="AB51" s="120">
        <f t="shared" si="23"/>
        <v>0</v>
      </c>
      <c r="AC51" s="118">
        <v>0</v>
      </c>
      <c r="AD51" s="117">
        <f t="shared" si="24"/>
        <v>0</v>
      </c>
    </row>
    <row r="52" spans="1:30" s="121" customFormat="1">
      <c r="A52" s="113">
        <f t="shared" si="7"/>
        <v>44</v>
      </c>
      <c r="B52" s="114" t="s">
        <v>29</v>
      </c>
      <c r="C52" s="114" t="s">
        <v>26</v>
      </c>
      <c r="D52" s="115" t="s">
        <v>899</v>
      </c>
      <c r="E52" s="115" t="s">
        <v>899</v>
      </c>
      <c r="F52" s="114"/>
      <c r="G52" s="114" t="s">
        <v>245</v>
      </c>
      <c r="H52" s="114"/>
      <c r="I52" s="114" t="s">
        <v>583</v>
      </c>
      <c r="J52" s="114" t="s">
        <v>84</v>
      </c>
      <c r="K52" s="114" t="s">
        <v>85</v>
      </c>
      <c r="L52" s="114" t="s">
        <v>584</v>
      </c>
      <c r="M52" s="114" t="s">
        <v>87</v>
      </c>
      <c r="N52" s="119">
        <v>1</v>
      </c>
      <c r="O52" s="142"/>
      <c r="P52" s="119">
        <v>0</v>
      </c>
      <c r="Q52" s="119">
        <v>0</v>
      </c>
      <c r="R52" s="119">
        <v>0</v>
      </c>
      <c r="S52" s="114">
        <f t="shared" si="0"/>
        <v>2</v>
      </c>
      <c r="T52" s="116">
        <v>0.5</v>
      </c>
      <c r="U52" s="116">
        <f t="shared" si="16"/>
        <v>0.5</v>
      </c>
      <c r="V52" s="117">
        <f t="shared" si="5"/>
        <v>1</v>
      </c>
      <c r="W52" s="118">
        <v>0</v>
      </c>
      <c r="X52" s="117">
        <f t="shared" si="6"/>
        <v>0</v>
      </c>
      <c r="Y52" s="118">
        <v>0</v>
      </c>
      <c r="Z52" s="120">
        <f t="shared" si="22"/>
        <v>0</v>
      </c>
      <c r="AA52" s="118">
        <v>0</v>
      </c>
      <c r="AB52" s="120">
        <f t="shared" si="23"/>
        <v>0</v>
      </c>
      <c r="AC52" s="118">
        <v>0</v>
      </c>
      <c r="AD52" s="117">
        <f t="shared" si="24"/>
        <v>0</v>
      </c>
    </row>
    <row r="53" spans="1:30" s="74" customFormat="1">
      <c r="A53" s="122">
        <f t="shared" si="7"/>
        <v>45</v>
      </c>
      <c r="B53" s="71" t="s">
        <v>29</v>
      </c>
      <c r="C53" s="71" t="s">
        <v>26</v>
      </c>
      <c r="D53" s="123" t="s">
        <v>900</v>
      </c>
      <c r="E53" s="123" t="s">
        <v>900</v>
      </c>
      <c r="F53" s="71"/>
      <c r="G53" s="71"/>
      <c r="H53" s="71"/>
      <c r="I53" s="71" t="s">
        <v>241</v>
      </c>
      <c r="J53" s="71"/>
      <c r="K53" s="71" t="s">
        <v>242</v>
      </c>
      <c r="L53" s="71">
        <v>11471</v>
      </c>
      <c r="M53" s="71" t="s">
        <v>243</v>
      </c>
      <c r="N53" s="124">
        <v>0</v>
      </c>
      <c r="O53" s="133"/>
      <c r="P53" s="124">
        <v>0</v>
      </c>
      <c r="Q53" s="124">
        <v>0</v>
      </c>
      <c r="R53" s="124">
        <v>0</v>
      </c>
      <c r="S53" s="71">
        <f t="shared" si="0"/>
        <v>1</v>
      </c>
      <c r="T53" s="73">
        <v>0.5</v>
      </c>
      <c r="U53" s="73">
        <f t="shared" si="16"/>
        <v>0.5</v>
      </c>
      <c r="V53" s="72">
        <f t="shared" si="5"/>
        <v>0.5</v>
      </c>
      <c r="W53" s="85">
        <v>0</v>
      </c>
      <c r="X53" s="72">
        <f t="shared" si="6"/>
        <v>0</v>
      </c>
      <c r="Y53" s="85">
        <v>0</v>
      </c>
      <c r="Z53" s="125">
        <f t="shared" si="22"/>
        <v>0</v>
      </c>
      <c r="AA53" s="85">
        <v>0</v>
      </c>
      <c r="AB53" s="125">
        <f t="shared" si="23"/>
        <v>0</v>
      </c>
      <c r="AC53" s="85">
        <v>0</v>
      </c>
      <c r="AD53" s="72">
        <f t="shared" si="24"/>
        <v>0</v>
      </c>
    </row>
    <row r="54" spans="1:30" s="74" customFormat="1">
      <c r="A54" s="122">
        <f t="shared" si="7"/>
        <v>46</v>
      </c>
      <c r="B54" s="71" t="s">
        <v>29</v>
      </c>
      <c r="C54" s="71" t="s">
        <v>26</v>
      </c>
      <c r="D54" s="123" t="s">
        <v>903</v>
      </c>
      <c r="E54" s="123" t="s">
        <v>901</v>
      </c>
      <c r="F54" s="71" t="s">
        <v>902</v>
      </c>
      <c r="G54" s="71" t="s">
        <v>36</v>
      </c>
      <c r="H54" s="71" t="s">
        <v>150</v>
      </c>
      <c r="I54" s="71" t="s">
        <v>140</v>
      </c>
      <c r="J54" s="71" t="s">
        <v>141</v>
      </c>
      <c r="K54" s="71" t="s">
        <v>142</v>
      </c>
      <c r="L54" s="71" t="s">
        <v>143</v>
      </c>
      <c r="M54" s="71" t="s">
        <v>87</v>
      </c>
      <c r="N54" s="124">
        <v>1</v>
      </c>
      <c r="O54" s="133" t="s">
        <v>472</v>
      </c>
      <c r="P54" s="124">
        <v>1</v>
      </c>
      <c r="Q54" s="124">
        <v>1</v>
      </c>
      <c r="R54" s="124">
        <v>1</v>
      </c>
      <c r="S54" s="71">
        <f t="shared" si="0"/>
        <v>4</v>
      </c>
      <c r="T54" s="73">
        <v>1</v>
      </c>
      <c r="U54" s="73">
        <f t="shared" si="16"/>
        <v>1</v>
      </c>
      <c r="V54" s="72">
        <f t="shared" si="5"/>
        <v>4</v>
      </c>
      <c r="W54" s="85">
        <v>0</v>
      </c>
      <c r="X54" s="72">
        <f t="shared" si="6"/>
        <v>0</v>
      </c>
      <c r="Y54" s="85">
        <v>1</v>
      </c>
      <c r="Z54" s="125">
        <f t="shared" si="22"/>
        <v>4</v>
      </c>
      <c r="AA54" s="85">
        <v>1</v>
      </c>
      <c r="AB54" s="125">
        <f t="shared" si="23"/>
        <v>4</v>
      </c>
      <c r="AC54" s="85">
        <v>1</v>
      </c>
      <c r="AD54" s="72">
        <f t="shared" si="24"/>
        <v>4</v>
      </c>
    </row>
    <row r="55" spans="1:30" s="74" customFormat="1">
      <c r="A55" s="122">
        <f t="shared" si="7"/>
        <v>47</v>
      </c>
      <c r="B55" s="71" t="s">
        <v>29</v>
      </c>
      <c r="C55" s="71" t="s">
        <v>26</v>
      </c>
      <c r="D55" s="123" t="str">
        <f t="shared" si="8"/>
        <v>Ms. Yasmin Moolani and Mr. Faheem Merchant</v>
      </c>
      <c r="E55" s="123" t="s">
        <v>1061</v>
      </c>
      <c r="F55" s="71" t="s">
        <v>1062</v>
      </c>
      <c r="G55" s="71"/>
      <c r="H55" s="71"/>
      <c r="I55" s="71" t="s">
        <v>585</v>
      </c>
      <c r="J55" s="71" t="s">
        <v>586</v>
      </c>
      <c r="K55" s="71" t="s">
        <v>223</v>
      </c>
      <c r="L55" s="71">
        <v>77025</v>
      </c>
      <c r="M55" s="71" t="s">
        <v>89</v>
      </c>
      <c r="N55" s="124">
        <v>1</v>
      </c>
      <c r="O55" s="133"/>
      <c r="P55" s="124">
        <v>0</v>
      </c>
      <c r="Q55" s="124">
        <v>0</v>
      </c>
      <c r="R55" s="124">
        <v>0</v>
      </c>
      <c r="S55" s="71">
        <f t="shared" si="0"/>
        <v>2</v>
      </c>
      <c r="T55" s="73">
        <v>0.5</v>
      </c>
      <c r="U55" s="73">
        <f t="shared" si="16"/>
        <v>0.5</v>
      </c>
      <c r="V55" s="72">
        <f t="shared" si="5"/>
        <v>1</v>
      </c>
      <c r="W55" s="85">
        <v>0</v>
      </c>
      <c r="X55" s="72">
        <f t="shared" si="6"/>
        <v>0</v>
      </c>
      <c r="Y55" s="85">
        <v>0</v>
      </c>
      <c r="Z55" s="125">
        <f t="shared" si="22"/>
        <v>0</v>
      </c>
      <c r="AA55" s="85">
        <v>0</v>
      </c>
      <c r="AB55" s="125">
        <f t="shared" si="23"/>
        <v>0</v>
      </c>
      <c r="AC55" s="85">
        <v>0</v>
      </c>
      <c r="AD55" s="72">
        <f t="shared" si="24"/>
        <v>0</v>
      </c>
    </row>
    <row r="56" spans="1:30" s="74" customFormat="1">
      <c r="A56" s="122">
        <f t="shared" si="7"/>
        <v>48</v>
      </c>
      <c r="B56" s="71" t="s">
        <v>29</v>
      </c>
      <c r="C56" s="71" t="s">
        <v>26</v>
      </c>
      <c r="D56" s="123" t="s">
        <v>904</v>
      </c>
      <c r="E56" s="123" t="s">
        <v>905</v>
      </c>
      <c r="F56" s="71" t="s">
        <v>906</v>
      </c>
      <c r="G56" s="71"/>
      <c r="H56" s="71"/>
      <c r="I56" s="71" t="s">
        <v>580</v>
      </c>
      <c r="J56" s="71" t="s">
        <v>581</v>
      </c>
      <c r="K56" s="71" t="s">
        <v>515</v>
      </c>
      <c r="L56" s="71" t="s">
        <v>582</v>
      </c>
      <c r="M56" s="71" t="s">
        <v>89</v>
      </c>
      <c r="N56" s="124">
        <v>1</v>
      </c>
      <c r="O56" s="133"/>
      <c r="P56" s="124">
        <v>0</v>
      </c>
      <c r="Q56" s="124">
        <v>0</v>
      </c>
      <c r="R56" s="124">
        <v>0</v>
      </c>
      <c r="S56" s="71">
        <f t="shared" si="0"/>
        <v>2</v>
      </c>
      <c r="T56" s="73">
        <v>0.5</v>
      </c>
      <c r="U56" s="73">
        <f t="shared" si="16"/>
        <v>0.5</v>
      </c>
      <c r="V56" s="72">
        <f t="shared" si="5"/>
        <v>1</v>
      </c>
      <c r="W56" s="85">
        <v>0</v>
      </c>
      <c r="X56" s="72">
        <f t="shared" si="6"/>
        <v>0</v>
      </c>
      <c r="Y56" s="85">
        <v>0</v>
      </c>
      <c r="Z56" s="125">
        <f t="shared" si="22"/>
        <v>0</v>
      </c>
      <c r="AA56" s="85">
        <v>0</v>
      </c>
      <c r="AB56" s="125">
        <f t="shared" si="23"/>
        <v>0</v>
      </c>
      <c r="AC56" s="85">
        <v>0</v>
      </c>
      <c r="AD56" s="72">
        <f t="shared" si="24"/>
        <v>0</v>
      </c>
    </row>
    <row r="57" spans="1:30" s="74" customFormat="1">
      <c r="A57" s="122">
        <f t="shared" si="7"/>
        <v>49</v>
      </c>
      <c r="B57" s="71" t="s">
        <v>29</v>
      </c>
      <c r="C57" s="71" t="s">
        <v>26</v>
      </c>
      <c r="D57" s="123" t="str">
        <f t="shared" si="8"/>
        <v xml:space="preserve">Ms. Kherun Habib and </v>
      </c>
      <c r="E57" s="123" t="s">
        <v>1059</v>
      </c>
      <c r="F57" s="71"/>
      <c r="G57" s="71"/>
      <c r="H57" s="71"/>
      <c r="I57" s="71" t="s">
        <v>578</v>
      </c>
      <c r="J57" s="71" t="s">
        <v>96</v>
      </c>
      <c r="K57" s="71" t="s">
        <v>85</v>
      </c>
      <c r="L57" s="71" t="s">
        <v>579</v>
      </c>
      <c r="M57" s="71" t="s">
        <v>87</v>
      </c>
      <c r="N57" s="124">
        <v>1</v>
      </c>
      <c r="O57" s="133"/>
      <c r="P57" s="124">
        <v>0</v>
      </c>
      <c r="Q57" s="124">
        <v>0</v>
      </c>
      <c r="R57" s="124">
        <v>0</v>
      </c>
      <c r="S57" s="71">
        <f t="shared" si="0"/>
        <v>1</v>
      </c>
      <c r="T57" s="73">
        <v>0.25</v>
      </c>
      <c r="U57" s="73">
        <f t="shared" si="16"/>
        <v>0.25</v>
      </c>
      <c r="V57" s="72">
        <f t="shared" si="5"/>
        <v>0.25</v>
      </c>
      <c r="W57" s="85">
        <v>0</v>
      </c>
      <c r="X57" s="72">
        <f t="shared" si="6"/>
        <v>0</v>
      </c>
      <c r="Y57" s="85">
        <v>0</v>
      </c>
      <c r="Z57" s="125">
        <f t="shared" si="22"/>
        <v>0</v>
      </c>
      <c r="AA57" s="85">
        <v>0</v>
      </c>
      <c r="AB57" s="125">
        <f t="shared" si="23"/>
        <v>0</v>
      </c>
      <c r="AC57" s="85">
        <v>0</v>
      </c>
      <c r="AD57" s="72">
        <f t="shared" si="24"/>
        <v>0</v>
      </c>
    </row>
    <row r="58" spans="1:30" s="74" customFormat="1">
      <c r="A58" s="122">
        <f t="shared" si="7"/>
        <v>50</v>
      </c>
      <c r="B58" s="71" t="s">
        <v>29</v>
      </c>
      <c r="C58" s="71" t="s">
        <v>26</v>
      </c>
      <c r="D58" s="123" t="str">
        <f t="shared" si="8"/>
        <v xml:space="preserve">Mr. Amir Habib and </v>
      </c>
      <c r="E58" s="123" t="s">
        <v>1058</v>
      </c>
      <c r="F58" s="71"/>
      <c r="G58" s="71"/>
      <c r="H58" s="71"/>
      <c r="I58" s="71" t="s">
        <v>578</v>
      </c>
      <c r="J58" s="71" t="s">
        <v>96</v>
      </c>
      <c r="K58" s="71" t="s">
        <v>85</v>
      </c>
      <c r="L58" s="71" t="s">
        <v>579</v>
      </c>
      <c r="M58" s="71" t="s">
        <v>87</v>
      </c>
      <c r="N58" s="124">
        <v>1</v>
      </c>
      <c r="O58" s="133"/>
      <c r="P58" s="124">
        <v>0</v>
      </c>
      <c r="Q58" s="124">
        <v>0</v>
      </c>
      <c r="R58" s="124">
        <v>0</v>
      </c>
      <c r="S58" s="71">
        <f t="shared" si="0"/>
        <v>1</v>
      </c>
      <c r="T58" s="73">
        <v>0.25</v>
      </c>
      <c r="U58" s="73">
        <f t="shared" si="16"/>
        <v>0.25</v>
      </c>
      <c r="V58" s="72">
        <f t="shared" si="5"/>
        <v>0.25</v>
      </c>
      <c r="W58" s="85">
        <v>0</v>
      </c>
      <c r="X58" s="72">
        <f t="shared" si="6"/>
        <v>0</v>
      </c>
      <c r="Y58" s="85">
        <v>0</v>
      </c>
      <c r="Z58" s="125">
        <f t="shared" si="22"/>
        <v>0</v>
      </c>
      <c r="AA58" s="85">
        <v>0</v>
      </c>
      <c r="AB58" s="125">
        <f t="shared" si="23"/>
        <v>0</v>
      </c>
      <c r="AC58" s="85">
        <v>0</v>
      </c>
      <c r="AD58" s="72">
        <f t="shared" si="24"/>
        <v>0</v>
      </c>
    </row>
    <row r="59" spans="1:30" s="74" customFormat="1">
      <c r="A59" s="122">
        <f t="shared" si="7"/>
        <v>51</v>
      </c>
      <c r="B59" s="71" t="s">
        <v>29</v>
      </c>
      <c r="C59" s="71" t="s">
        <v>26</v>
      </c>
      <c r="D59" s="123" t="str">
        <f t="shared" si="8"/>
        <v>Mr. Majid Habib and Mrs. Naseem Habib</v>
      </c>
      <c r="E59" s="123" t="s">
        <v>1060</v>
      </c>
      <c r="F59" s="71" t="s">
        <v>1070</v>
      </c>
      <c r="G59" s="71"/>
      <c r="H59" s="71"/>
      <c r="I59" s="71" t="s">
        <v>574</v>
      </c>
      <c r="J59" s="71" t="s">
        <v>575</v>
      </c>
      <c r="K59" s="71" t="s">
        <v>576</v>
      </c>
      <c r="L59" s="127" t="s">
        <v>577</v>
      </c>
      <c r="M59" s="71" t="s">
        <v>89</v>
      </c>
      <c r="N59" s="124">
        <v>1</v>
      </c>
      <c r="O59" s="133"/>
      <c r="P59" s="124">
        <v>0</v>
      </c>
      <c r="Q59" s="124">
        <v>0</v>
      </c>
      <c r="R59" s="124">
        <v>0</v>
      </c>
      <c r="S59" s="71">
        <f t="shared" si="0"/>
        <v>2</v>
      </c>
      <c r="T59" s="73">
        <v>0.25</v>
      </c>
      <c r="U59" s="73">
        <f t="shared" si="16"/>
        <v>0.25</v>
      </c>
      <c r="V59" s="72">
        <f t="shared" si="5"/>
        <v>0.5</v>
      </c>
      <c r="W59" s="85">
        <v>0</v>
      </c>
      <c r="X59" s="72">
        <f t="shared" si="6"/>
        <v>0</v>
      </c>
      <c r="Y59" s="85">
        <v>0</v>
      </c>
      <c r="Z59" s="125">
        <f t="shared" si="22"/>
        <v>0</v>
      </c>
      <c r="AA59" s="85">
        <v>0</v>
      </c>
      <c r="AB59" s="125">
        <f t="shared" si="23"/>
        <v>0</v>
      </c>
      <c r="AC59" s="85">
        <v>0</v>
      </c>
      <c r="AD59" s="72">
        <f t="shared" si="24"/>
        <v>0</v>
      </c>
    </row>
    <row r="60" spans="1:30" s="74" customFormat="1">
      <c r="A60" s="122">
        <f t="shared" si="7"/>
        <v>52</v>
      </c>
      <c r="B60" s="71" t="s">
        <v>29</v>
      </c>
      <c r="C60" s="71" t="s">
        <v>25</v>
      </c>
      <c r="D60" s="123" t="str">
        <f>+E60</f>
        <v>Ms. Ashraf Tymosz</v>
      </c>
      <c r="E60" s="123" t="s">
        <v>1052</v>
      </c>
      <c r="F60" s="71"/>
      <c r="G60" s="71"/>
      <c r="H60" s="71"/>
      <c r="I60" s="71" t="s">
        <v>572</v>
      </c>
      <c r="J60" s="71" t="s">
        <v>1048</v>
      </c>
      <c r="K60" s="71" t="s">
        <v>108</v>
      </c>
      <c r="L60" s="71">
        <v>33321</v>
      </c>
      <c r="M60" s="71" t="s">
        <v>89</v>
      </c>
      <c r="N60" s="124">
        <v>1</v>
      </c>
      <c r="O60" s="133"/>
      <c r="P60" s="124">
        <v>0</v>
      </c>
      <c r="Q60" s="124">
        <v>0</v>
      </c>
      <c r="R60" s="124">
        <v>0</v>
      </c>
      <c r="S60" s="71">
        <f t="shared" si="0"/>
        <v>1</v>
      </c>
      <c r="T60" s="73">
        <v>0.5</v>
      </c>
      <c r="U60" s="73">
        <f t="shared" si="16"/>
        <v>0.5</v>
      </c>
      <c r="V60" s="72">
        <f t="shared" si="5"/>
        <v>0.5</v>
      </c>
      <c r="W60" s="85">
        <v>0</v>
      </c>
      <c r="X60" s="72">
        <f t="shared" si="6"/>
        <v>0</v>
      </c>
      <c r="Y60" s="85">
        <v>0</v>
      </c>
      <c r="Z60" s="125">
        <f t="shared" si="22"/>
        <v>0</v>
      </c>
      <c r="AA60" s="85">
        <v>0</v>
      </c>
      <c r="AB60" s="125">
        <f t="shared" si="23"/>
        <v>0</v>
      </c>
      <c r="AC60" s="85">
        <v>0</v>
      </c>
      <c r="AD60" s="72">
        <f t="shared" si="24"/>
        <v>0</v>
      </c>
    </row>
    <row r="61" spans="1:30" s="74" customFormat="1">
      <c r="A61" s="122">
        <f t="shared" si="7"/>
        <v>53</v>
      </c>
      <c r="B61" s="71" t="s">
        <v>29</v>
      </c>
      <c r="C61" s="71" t="s">
        <v>26</v>
      </c>
      <c r="D61" s="123" t="str">
        <f t="shared" si="8"/>
        <v>Mr. AbdulHamid Dewji and Mrs. Gulshan Dewji</v>
      </c>
      <c r="E61" s="123" t="s">
        <v>1054</v>
      </c>
      <c r="F61" s="71" t="s">
        <v>1053</v>
      </c>
      <c r="G61" s="71"/>
      <c r="H61" s="71"/>
      <c r="I61" s="71" t="s">
        <v>569</v>
      </c>
      <c r="J61" s="71" t="s">
        <v>570</v>
      </c>
      <c r="K61" s="71" t="s">
        <v>85</v>
      </c>
      <c r="L61" s="71" t="s">
        <v>571</v>
      </c>
      <c r="M61" s="71" t="s">
        <v>89</v>
      </c>
      <c r="N61" s="124">
        <v>1</v>
      </c>
      <c r="O61" s="133"/>
      <c r="P61" s="124">
        <v>0</v>
      </c>
      <c r="Q61" s="124">
        <v>0</v>
      </c>
      <c r="R61" s="124">
        <v>0</v>
      </c>
      <c r="S61" s="71">
        <f t="shared" si="0"/>
        <v>2</v>
      </c>
      <c r="T61" s="73">
        <v>0</v>
      </c>
      <c r="U61" s="73">
        <f t="shared" si="16"/>
        <v>0</v>
      </c>
      <c r="V61" s="72">
        <f t="shared" si="5"/>
        <v>0</v>
      </c>
      <c r="W61" s="85">
        <v>0</v>
      </c>
      <c r="X61" s="72">
        <f t="shared" si="6"/>
        <v>0</v>
      </c>
      <c r="Y61" s="85">
        <v>0</v>
      </c>
      <c r="Z61" s="125">
        <f t="shared" si="22"/>
        <v>0</v>
      </c>
      <c r="AA61" s="85">
        <v>0</v>
      </c>
      <c r="AB61" s="125">
        <f t="shared" si="23"/>
        <v>0</v>
      </c>
      <c r="AC61" s="85">
        <v>0</v>
      </c>
      <c r="AD61" s="72">
        <f t="shared" si="24"/>
        <v>0</v>
      </c>
    </row>
    <row r="62" spans="1:30" s="74" customFormat="1">
      <c r="A62" s="122">
        <f t="shared" si="7"/>
        <v>54</v>
      </c>
      <c r="B62" s="71" t="s">
        <v>38</v>
      </c>
      <c r="C62" s="71" t="s">
        <v>25</v>
      </c>
      <c r="D62" s="123" t="s">
        <v>909</v>
      </c>
      <c r="E62" s="123" t="s">
        <v>907</v>
      </c>
      <c r="F62" s="71" t="s">
        <v>908</v>
      </c>
      <c r="G62" s="71"/>
      <c r="H62" s="71"/>
      <c r="I62" s="71" t="s">
        <v>1033</v>
      </c>
      <c r="J62" s="71" t="s">
        <v>113</v>
      </c>
      <c r="K62" s="71" t="s">
        <v>108</v>
      </c>
      <c r="L62" s="71">
        <v>33498</v>
      </c>
      <c r="M62" s="71" t="s">
        <v>89</v>
      </c>
      <c r="N62" s="124">
        <v>1</v>
      </c>
      <c r="O62" s="133" t="s">
        <v>470</v>
      </c>
      <c r="P62" s="124">
        <v>0</v>
      </c>
      <c r="Q62" s="124">
        <v>1</v>
      </c>
      <c r="R62" s="124">
        <v>1</v>
      </c>
      <c r="S62" s="71">
        <f t="shared" si="0"/>
        <v>2</v>
      </c>
      <c r="T62" s="73">
        <v>1</v>
      </c>
      <c r="U62" s="73">
        <f t="shared" si="16"/>
        <v>1</v>
      </c>
      <c r="V62" s="72">
        <f t="shared" si="5"/>
        <v>2</v>
      </c>
      <c r="W62" s="85">
        <v>1</v>
      </c>
      <c r="X62" s="72">
        <f t="shared" si="6"/>
        <v>2</v>
      </c>
      <c r="Y62" s="85">
        <v>1</v>
      </c>
      <c r="Z62" s="125">
        <f t="shared" si="22"/>
        <v>2</v>
      </c>
      <c r="AA62" s="85">
        <v>1</v>
      </c>
      <c r="AB62" s="125">
        <f t="shared" si="23"/>
        <v>2</v>
      </c>
      <c r="AC62" s="85">
        <v>1</v>
      </c>
      <c r="AD62" s="72">
        <f t="shared" si="24"/>
        <v>2</v>
      </c>
    </row>
    <row r="63" spans="1:30" s="74" customFormat="1">
      <c r="A63" s="122">
        <f t="shared" si="7"/>
        <v>55</v>
      </c>
      <c r="B63" s="71" t="s">
        <v>62</v>
      </c>
      <c r="C63" s="71" t="s">
        <v>26</v>
      </c>
      <c r="D63" s="123" t="str">
        <f t="shared" si="8"/>
        <v>Mr. Brendan Kling and Guest</v>
      </c>
      <c r="E63" s="71" t="s">
        <v>910</v>
      </c>
      <c r="F63" s="71" t="s">
        <v>14</v>
      </c>
      <c r="G63" s="71"/>
      <c r="H63" s="71"/>
      <c r="I63" s="71" t="s">
        <v>1034</v>
      </c>
      <c r="J63" s="71" t="s">
        <v>102</v>
      </c>
      <c r="K63" s="71" t="s">
        <v>103</v>
      </c>
      <c r="L63" s="71">
        <v>90036</v>
      </c>
      <c r="M63" s="71" t="s">
        <v>89</v>
      </c>
      <c r="N63" s="124">
        <v>1</v>
      </c>
      <c r="O63" s="133" t="s">
        <v>470</v>
      </c>
      <c r="P63" s="146">
        <v>0</v>
      </c>
      <c r="Q63" s="124">
        <v>1</v>
      </c>
      <c r="R63" s="146">
        <v>0</v>
      </c>
      <c r="S63" s="71">
        <f t="shared" si="0"/>
        <v>2</v>
      </c>
      <c r="T63" s="73">
        <v>1</v>
      </c>
      <c r="U63" s="73">
        <f t="shared" si="16"/>
        <v>1</v>
      </c>
      <c r="V63" s="72">
        <f t="shared" si="5"/>
        <v>2</v>
      </c>
      <c r="W63" s="85">
        <v>0</v>
      </c>
      <c r="X63" s="72">
        <f t="shared" si="6"/>
        <v>0</v>
      </c>
      <c r="Y63" s="85">
        <v>1</v>
      </c>
      <c r="Z63" s="125">
        <f t="shared" si="22"/>
        <v>2</v>
      </c>
      <c r="AA63" s="85">
        <v>1</v>
      </c>
      <c r="AB63" s="125">
        <f t="shared" si="23"/>
        <v>2</v>
      </c>
      <c r="AC63" s="85">
        <v>1</v>
      </c>
      <c r="AD63" s="72">
        <f t="shared" si="24"/>
        <v>2</v>
      </c>
    </row>
    <row r="64" spans="1:30" s="74" customFormat="1">
      <c r="A64" s="122">
        <f t="shared" si="7"/>
        <v>56</v>
      </c>
      <c r="B64" s="71" t="s">
        <v>38</v>
      </c>
      <c r="C64" s="71" t="s">
        <v>26</v>
      </c>
      <c r="D64" s="123" t="str">
        <f t="shared" si="8"/>
        <v>Ms. Sherri Belanger and Mr. Scott Floquet</v>
      </c>
      <c r="E64" s="123" t="s">
        <v>911</v>
      </c>
      <c r="F64" s="71" t="s">
        <v>912</v>
      </c>
      <c r="G64" s="71"/>
      <c r="H64" s="71"/>
      <c r="I64" s="71" t="s">
        <v>1035</v>
      </c>
      <c r="J64" s="71" t="s">
        <v>102</v>
      </c>
      <c r="K64" s="71" t="s">
        <v>103</v>
      </c>
      <c r="L64" s="71">
        <v>90069</v>
      </c>
      <c r="M64" s="71" t="s">
        <v>89</v>
      </c>
      <c r="N64" s="124">
        <v>1</v>
      </c>
      <c r="O64" s="133" t="s">
        <v>470</v>
      </c>
      <c r="P64" s="124">
        <v>0</v>
      </c>
      <c r="Q64" s="124">
        <v>1</v>
      </c>
      <c r="R64" s="124">
        <v>1</v>
      </c>
      <c r="S64" s="71">
        <f t="shared" ref="S64" si="25">+(3-(ISBLANK(F64)+ISBLANK(G64)+ISBLANK(H64))+1)</f>
        <v>2</v>
      </c>
      <c r="T64" s="73">
        <v>1</v>
      </c>
      <c r="U64" s="73">
        <f t="shared" ref="U64" si="26">+IF(ISBLANK(O64),T64,100%)</f>
        <v>1</v>
      </c>
      <c r="V64" s="72">
        <f t="shared" ref="V64" si="27">+S64*U64</f>
        <v>2</v>
      </c>
      <c r="W64" s="85">
        <v>0</v>
      </c>
      <c r="X64" s="72">
        <f t="shared" ref="X64" si="28">+S64*W64*T64</f>
        <v>0</v>
      </c>
      <c r="Y64" s="85">
        <v>1</v>
      </c>
      <c r="Z64" s="125">
        <f t="shared" si="22"/>
        <v>2</v>
      </c>
      <c r="AA64" s="85">
        <v>1</v>
      </c>
      <c r="AB64" s="125">
        <f t="shared" si="23"/>
        <v>2</v>
      </c>
      <c r="AC64" s="85">
        <v>1</v>
      </c>
      <c r="AD64" s="72">
        <f t="shared" si="24"/>
        <v>2</v>
      </c>
    </row>
    <row r="65" spans="1:30" s="74" customFormat="1">
      <c r="A65" s="122">
        <f t="shared" si="7"/>
        <v>57</v>
      </c>
      <c r="B65" s="71" t="s">
        <v>38</v>
      </c>
      <c r="C65" s="71" t="s">
        <v>26</v>
      </c>
      <c r="D65" s="123" t="str">
        <f t="shared" si="8"/>
        <v>Ms. Diem Brown and Mr. Sasan Solemani</v>
      </c>
      <c r="E65" s="123" t="s">
        <v>913</v>
      </c>
      <c r="F65" s="71" t="s">
        <v>914</v>
      </c>
      <c r="G65" s="71"/>
      <c r="H65" s="71"/>
      <c r="I65" s="71" t="s">
        <v>1036</v>
      </c>
      <c r="J65" s="71" t="s">
        <v>88</v>
      </c>
      <c r="K65" s="71" t="s">
        <v>88</v>
      </c>
      <c r="L65" s="71">
        <v>10011</v>
      </c>
      <c r="M65" s="71" t="s">
        <v>89</v>
      </c>
      <c r="N65" s="124">
        <v>1</v>
      </c>
      <c r="O65" s="133" t="s">
        <v>470</v>
      </c>
      <c r="P65" s="124">
        <v>1</v>
      </c>
      <c r="Q65" s="124">
        <v>1</v>
      </c>
      <c r="R65" s="124">
        <v>1</v>
      </c>
      <c r="S65" s="71">
        <f t="shared" si="0"/>
        <v>2</v>
      </c>
      <c r="T65" s="73">
        <v>1</v>
      </c>
      <c r="U65" s="73">
        <f t="shared" si="16"/>
        <v>1</v>
      </c>
      <c r="V65" s="72">
        <f t="shared" si="5"/>
        <v>2</v>
      </c>
      <c r="W65" s="85">
        <v>0</v>
      </c>
      <c r="X65" s="72">
        <f t="shared" si="6"/>
        <v>0</v>
      </c>
      <c r="Y65" s="85">
        <v>0</v>
      </c>
      <c r="Z65" s="125">
        <f t="shared" si="22"/>
        <v>0</v>
      </c>
      <c r="AA65" s="85">
        <v>0</v>
      </c>
      <c r="AB65" s="125">
        <f t="shared" si="23"/>
        <v>0</v>
      </c>
      <c r="AC65" s="85">
        <v>0</v>
      </c>
      <c r="AD65" s="72">
        <f t="shared" si="24"/>
        <v>0</v>
      </c>
    </row>
    <row r="66" spans="1:30" s="74" customFormat="1">
      <c r="A66" s="122">
        <f t="shared" si="7"/>
        <v>58</v>
      </c>
      <c r="B66" s="71" t="s">
        <v>38</v>
      </c>
      <c r="C66" s="71" t="s">
        <v>26</v>
      </c>
      <c r="D66" s="123" t="s">
        <v>915</v>
      </c>
      <c r="E66" s="123" t="s">
        <v>915</v>
      </c>
      <c r="F66" s="71"/>
      <c r="G66" s="71"/>
      <c r="H66" s="71"/>
      <c r="I66" s="71" t="s">
        <v>1071</v>
      </c>
      <c r="J66" s="71" t="s">
        <v>88</v>
      </c>
      <c r="K66" s="71" t="s">
        <v>88</v>
      </c>
      <c r="L66" s="71">
        <v>10016</v>
      </c>
      <c r="M66" s="71" t="s">
        <v>89</v>
      </c>
      <c r="N66" s="124">
        <v>1</v>
      </c>
      <c r="O66" s="133" t="s">
        <v>472</v>
      </c>
      <c r="P66" s="124">
        <v>1</v>
      </c>
      <c r="Q66" s="124">
        <v>1</v>
      </c>
      <c r="R66" s="124">
        <v>1</v>
      </c>
      <c r="S66" s="71">
        <f t="shared" si="0"/>
        <v>1</v>
      </c>
      <c r="T66" s="73">
        <v>1</v>
      </c>
      <c r="U66" s="73">
        <f t="shared" si="16"/>
        <v>1</v>
      </c>
      <c r="V66" s="72">
        <f t="shared" si="5"/>
        <v>1</v>
      </c>
      <c r="W66" s="85">
        <v>0</v>
      </c>
      <c r="X66" s="72">
        <f t="shared" si="6"/>
        <v>0</v>
      </c>
      <c r="Y66" s="85">
        <v>0</v>
      </c>
      <c r="Z66" s="125">
        <f t="shared" si="22"/>
        <v>0</v>
      </c>
      <c r="AA66" s="85">
        <v>0</v>
      </c>
      <c r="AB66" s="125">
        <f t="shared" si="23"/>
        <v>0</v>
      </c>
      <c r="AC66" s="85">
        <v>0</v>
      </c>
      <c r="AD66" s="72">
        <f t="shared" si="24"/>
        <v>0</v>
      </c>
    </row>
    <row r="67" spans="1:30" s="74" customFormat="1">
      <c r="A67" s="122">
        <f t="shared" si="7"/>
        <v>59</v>
      </c>
      <c r="B67" s="71" t="s">
        <v>38</v>
      </c>
      <c r="C67" s="71" t="s">
        <v>26</v>
      </c>
      <c r="D67" s="123" t="s">
        <v>918</v>
      </c>
      <c r="E67" s="123" t="s">
        <v>916</v>
      </c>
      <c r="F67" s="71" t="s">
        <v>917</v>
      </c>
      <c r="G67" s="71"/>
      <c r="H67" s="71"/>
      <c r="I67" s="71" t="s">
        <v>518</v>
      </c>
      <c r="J67" s="71" t="s">
        <v>88</v>
      </c>
      <c r="K67" s="71" t="s">
        <v>88</v>
      </c>
      <c r="L67" s="71">
        <v>10022</v>
      </c>
      <c r="M67" s="71" t="s">
        <v>89</v>
      </c>
      <c r="N67" s="124">
        <v>1</v>
      </c>
      <c r="O67" s="133"/>
      <c r="P67" s="124">
        <v>0</v>
      </c>
      <c r="Q67" s="124">
        <v>0</v>
      </c>
      <c r="R67" s="124">
        <v>0</v>
      </c>
      <c r="S67" s="71">
        <f t="shared" si="0"/>
        <v>2</v>
      </c>
      <c r="T67" s="73">
        <v>0.5</v>
      </c>
      <c r="U67" s="73">
        <f t="shared" si="16"/>
        <v>0.5</v>
      </c>
      <c r="V67" s="72">
        <f t="shared" si="5"/>
        <v>1</v>
      </c>
      <c r="W67" s="85">
        <v>0</v>
      </c>
      <c r="X67" s="72">
        <f t="shared" si="6"/>
        <v>0</v>
      </c>
      <c r="Y67" s="85">
        <v>0</v>
      </c>
      <c r="Z67" s="125">
        <f t="shared" si="22"/>
        <v>0</v>
      </c>
      <c r="AA67" s="85">
        <v>0</v>
      </c>
      <c r="AB67" s="125">
        <f t="shared" si="23"/>
        <v>0</v>
      </c>
      <c r="AC67" s="85">
        <v>0</v>
      </c>
      <c r="AD67" s="72">
        <f t="shared" si="24"/>
        <v>0</v>
      </c>
    </row>
    <row r="68" spans="1:30" s="74" customFormat="1">
      <c r="A68" s="122">
        <f t="shared" si="7"/>
        <v>60</v>
      </c>
      <c r="B68" s="71" t="s">
        <v>38</v>
      </c>
      <c r="C68" s="71" t="s">
        <v>25</v>
      </c>
      <c r="D68" s="71" t="s">
        <v>920</v>
      </c>
      <c r="E68" s="123" t="s">
        <v>1050</v>
      </c>
      <c r="F68" s="71" t="s">
        <v>919</v>
      </c>
      <c r="G68" s="71"/>
      <c r="H68" s="71"/>
      <c r="I68" s="71" t="s">
        <v>516</v>
      </c>
      <c r="J68" s="71" t="s">
        <v>185</v>
      </c>
      <c r="K68" s="71" t="s">
        <v>108</v>
      </c>
      <c r="L68" s="71">
        <v>32839</v>
      </c>
      <c r="M68" s="71" t="s">
        <v>89</v>
      </c>
      <c r="N68" s="124">
        <v>1</v>
      </c>
      <c r="O68" s="133"/>
      <c r="P68" s="124">
        <v>0</v>
      </c>
      <c r="Q68" s="124">
        <v>0</v>
      </c>
      <c r="R68" s="124">
        <v>0</v>
      </c>
      <c r="S68" s="71">
        <f t="shared" si="0"/>
        <v>2</v>
      </c>
      <c r="T68" s="73">
        <v>0.75</v>
      </c>
      <c r="U68" s="73">
        <f t="shared" si="16"/>
        <v>0.75</v>
      </c>
      <c r="V68" s="72">
        <f t="shared" si="5"/>
        <v>1.5</v>
      </c>
      <c r="W68" s="85">
        <v>0</v>
      </c>
      <c r="X68" s="72">
        <f t="shared" si="6"/>
        <v>0</v>
      </c>
      <c r="Y68" s="85">
        <v>0</v>
      </c>
      <c r="Z68" s="125">
        <f t="shared" si="22"/>
        <v>0</v>
      </c>
      <c r="AA68" s="85">
        <v>0</v>
      </c>
      <c r="AB68" s="125">
        <f t="shared" si="23"/>
        <v>0</v>
      </c>
      <c r="AC68" s="85">
        <v>0</v>
      </c>
      <c r="AD68" s="72">
        <f t="shared" si="24"/>
        <v>0</v>
      </c>
    </row>
    <row r="69" spans="1:30" s="74" customFormat="1">
      <c r="A69" s="122">
        <f t="shared" si="7"/>
        <v>61</v>
      </c>
      <c r="B69" s="71" t="s">
        <v>38</v>
      </c>
      <c r="C69" s="71" t="s">
        <v>26</v>
      </c>
      <c r="D69" s="123" t="str">
        <f t="shared" si="8"/>
        <v>Ms. Savita Sachdeva and Joseph Campopiano</v>
      </c>
      <c r="E69" s="123" t="s">
        <v>921</v>
      </c>
      <c r="F69" s="71" t="s">
        <v>1076</v>
      </c>
      <c r="G69" s="71"/>
      <c r="H69" s="71"/>
      <c r="I69" s="71" t="s">
        <v>513</v>
      </c>
      <c r="J69" s="71" t="s">
        <v>514</v>
      </c>
      <c r="K69" s="71" t="s">
        <v>515</v>
      </c>
      <c r="L69" s="71">
        <v>20111</v>
      </c>
      <c r="M69" s="71" t="s">
        <v>89</v>
      </c>
      <c r="N69" s="124">
        <v>1</v>
      </c>
      <c r="O69" s="133"/>
      <c r="P69" s="124">
        <v>0</v>
      </c>
      <c r="Q69" s="124">
        <v>0</v>
      </c>
      <c r="R69" s="124">
        <v>0</v>
      </c>
      <c r="S69" s="71">
        <f t="shared" si="0"/>
        <v>2</v>
      </c>
      <c r="T69" s="73">
        <v>0.5</v>
      </c>
      <c r="U69" s="73">
        <f t="shared" si="16"/>
        <v>0.5</v>
      </c>
      <c r="V69" s="72">
        <f t="shared" si="5"/>
        <v>1</v>
      </c>
      <c r="W69" s="85">
        <v>0</v>
      </c>
      <c r="X69" s="72">
        <f t="shared" si="6"/>
        <v>0</v>
      </c>
      <c r="Y69" s="85">
        <v>0</v>
      </c>
      <c r="Z69" s="125">
        <f t="shared" si="22"/>
        <v>0</v>
      </c>
      <c r="AA69" s="85">
        <v>0</v>
      </c>
      <c r="AB69" s="125">
        <f t="shared" si="23"/>
        <v>0</v>
      </c>
      <c r="AC69" s="85">
        <v>0</v>
      </c>
      <c r="AD69" s="72">
        <f t="shared" si="24"/>
        <v>0</v>
      </c>
    </row>
    <row r="70" spans="1:30" s="74" customFormat="1">
      <c r="A70" s="122">
        <f t="shared" si="7"/>
        <v>62</v>
      </c>
      <c r="B70" s="71" t="s">
        <v>38</v>
      </c>
      <c r="C70" s="71" t="s">
        <v>25</v>
      </c>
      <c r="D70" s="71" t="s">
        <v>924</v>
      </c>
      <c r="E70" s="123" t="s">
        <v>922</v>
      </c>
      <c r="F70" s="71" t="s">
        <v>923</v>
      </c>
      <c r="G70" s="71"/>
      <c r="H70" s="71"/>
      <c r="I70" s="71" t="s">
        <v>507</v>
      </c>
      <c r="J70" s="71" t="s">
        <v>508</v>
      </c>
      <c r="K70" s="71" t="s">
        <v>108</v>
      </c>
      <c r="L70" s="71">
        <v>33137</v>
      </c>
      <c r="M70" s="71" t="s">
        <v>89</v>
      </c>
      <c r="N70" s="124">
        <v>1</v>
      </c>
      <c r="O70" s="133"/>
      <c r="P70" s="124">
        <v>0</v>
      </c>
      <c r="Q70" s="124">
        <v>0</v>
      </c>
      <c r="R70" s="124">
        <v>0</v>
      </c>
      <c r="S70" s="71">
        <f t="shared" si="0"/>
        <v>2</v>
      </c>
      <c r="T70" s="73">
        <v>1</v>
      </c>
      <c r="U70" s="73">
        <f t="shared" si="16"/>
        <v>1</v>
      </c>
      <c r="V70" s="72">
        <f t="shared" si="5"/>
        <v>2</v>
      </c>
      <c r="W70" s="85">
        <v>0</v>
      </c>
      <c r="X70" s="72">
        <f t="shared" si="6"/>
        <v>0</v>
      </c>
      <c r="Y70" s="85">
        <v>0</v>
      </c>
      <c r="Z70" s="125">
        <f t="shared" si="22"/>
        <v>0</v>
      </c>
      <c r="AA70" s="85">
        <v>0</v>
      </c>
      <c r="AB70" s="125">
        <f t="shared" si="23"/>
        <v>0</v>
      </c>
      <c r="AC70" s="85">
        <v>0</v>
      </c>
      <c r="AD70" s="72">
        <f t="shared" si="24"/>
        <v>0</v>
      </c>
    </row>
    <row r="71" spans="1:30" s="74" customFormat="1">
      <c r="A71" s="122">
        <f t="shared" si="7"/>
        <v>63</v>
      </c>
      <c r="B71" s="71" t="s">
        <v>38</v>
      </c>
      <c r="C71" s="71" t="s">
        <v>26</v>
      </c>
      <c r="D71" s="123" t="str">
        <f t="shared" si="8"/>
        <v>Ms. Kelly Hendrix and Mr. Adam Beer</v>
      </c>
      <c r="E71" s="123" t="s">
        <v>925</v>
      </c>
      <c r="F71" s="71" t="s">
        <v>1022</v>
      </c>
      <c r="G71" s="71"/>
      <c r="H71" s="71"/>
      <c r="I71" s="71" t="s">
        <v>1037</v>
      </c>
      <c r="J71" s="71" t="s">
        <v>102</v>
      </c>
      <c r="K71" s="71" t="s">
        <v>103</v>
      </c>
      <c r="L71" s="71">
        <v>90036</v>
      </c>
      <c r="M71" s="71" t="s">
        <v>89</v>
      </c>
      <c r="N71" s="124">
        <v>1</v>
      </c>
      <c r="O71" s="133" t="s">
        <v>470</v>
      </c>
      <c r="P71" s="124">
        <v>1</v>
      </c>
      <c r="Q71" s="124">
        <v>1</v>
      </c>
      <c r="R71" s="124">
        <v>1</v>
      </c>
      <c r="S71" s="71">
        <f t="shared" si="0"/>
        <v>2</v>
      </c>
      <c r="T71" s="73">
        <v>0.75</v>
      </c>
      <c r="U71" s="73">
        <f t="shared" si="16"/>
        <v>1</v>
      </c>
      <c r="V71" s="72">
        <f t="shared" si="5"/>
        <v>2</v>
      </c>
      <c r="W71" s="85">
        <v>0</v>
      </c>
      <c r="X71" s="72">
        <f t="shared" si="6"/>
        <v>0</v>
      </c>
      <c r="Y71" s="85">
        <v>0</v>
      </c>
      <c r="Z71" s="125">
        <f t="shared" si="22"/>
        <v>0</v>
      </c>
      <c r="AA71" s="85">
        <v>0</v>
      </c>
      <c r="AB71" s="125">
        <f t="shared" si="23"/>
        <v>0</v>
      </c>
      <c r="AC71" s="85">
        <v>0</v>
      </c>
      <c r="AD71" s="72">
        <f t="shared" si="24"/>
        <v>0</v>
      </c>
    </row>
    <row r="72" spans="1:30" s="74" customFormat="1">
      <c r="A72" s="122">
        <f t="shared" si="7"/>
        <v>64</v>
      </c>
      <c r="B72" s="71" t="s">
        <v>38</v>
      </c>
      <c r="C72" s="71" t="s">
        <v>26</v>
      </c>
      <c r="D72" s="123" t="s">
        <v>926</v>
      </c>
      <c r="E72" s="123" t="s">
        <v>926</v>
      </c>
      <c r="F72" s="71"/>
      <c r="G72" s="71"/>
      <c r="H72" s="71"/>
      <c r="I72" s="71" t="s">
        <v>1037</v>
      </c>
      <c r="J72" s="71" t="s">
        <v>102</v>
      </c>
      <c r="K72" s="71" t="s">
        <v>103</v>
      </c>
      <c r="L72" s="71">
        <v>90036</v>
      </c>
      <c r="M72" s="71" t="s">
        <v>89</v>
      </c>
      <c r="N72" s="124">
        <v>1</v>
      </c>
      <c r="O72" s="133"/>
      <c r="P72" s="124">
        <v>0</v>
      </c>
      <c r="Q72" s="124">
        <v>0</v>
      </c>
      <c r="R72" s="124">
        <v>0</v>
      </c>
      <c r="S72" s="71">
        <f t="shared" si="0"/>
        <v>1</v>
      </c>
      <c r="T72" s="73">
        <v>0.75</v>
      </c>
      <c r="U72" s="73">
        <f t="shared" si="16"/>
        <v>0.75</v>
      </c>
      <c r="V72" s="72">
        <f t="shared" si="5"/>
        <v>0.75</v>
      </c>
      <c r="W72" s="85">
        <v>0</v>
      </c>
      <c r="X72" s="72">
        <f t="shared" si="6"/>
        <v>0</v>
      </c>
      <c r="Y72" s="85">
        <v>0</v>
      </c>
      <c r="Z72" s="125">
        <f t="shared" si="22"/>
        <v>0</v>
      </c>
      <c r="AA72" s="85">
        <v>0</v>
      </c>
      <c r="AB72" s="125">
        <f t="shared" si="23"/>
        <v>0</v>
      </c>
      <c r="AC72" s="85">
        <v>0</v>
      </c>
      <c r="AD72" s="72">
        <f t="shared" si="24"/>
        <v>0</v>
      </c>
    </row>
    <row r="73" spans="1:30" s="74" customFormat="1">
      <c r="A73" s="122">
        <f t="shared" si="7"/>
        <v>65</v>
      </c>
      <c r="B73" s="71" t="s">
        <v>38</v>
      </c>
      <c r="C73" s="71" t="s">
        <v>26</v>
      </c>
      <c r="D73" s="123" t="s">
        <v>927</v>
      </c>
      <c r="E73" s="123" t="s">
        <v>927</v>
      </c>
      <c r="F73" s="71"/>
      <c r="G73" s="71"/>
      <c r="H73" s="71"/>
      <c r="I73" s="71" t="s">
        <v>1037</v>
      </c>
      <c r="J73" s="71" t="s">
        <v>102</v>
      </c>
      <c r="K73" s="71" t="s">
        <v>103</v>
      </c>
      <c r="L73" s="71">
        <v>90036</v>
      </c>
      <c r="M73" s="71" t="s">
        <v>89</v>
      </c>
      <c r="N73" s="124">
        <v>1</v>
      </c>
      <c r="O73" s="133"/>
      <c r="P73" s="124">
        <v>0</v>
      </c>
      <c r="Q73" s="124">
        <v>0</v>
      </c>
      <c r="R73" s="124">
        <v>0</v>
      </c>
      <c r="S73" s="71">
        <f t="shared" si="0"/>
        <v>1</v>
      </c>
      <c r="T73" s="73">
        <v>0.75</v>
      </c>
      <c r="U73" s="73">
        <f t="shared" si="16"/>
        <v>0.75</v>
      </c>
      <c r="V73" s="72">
        <f t="shared" si="5"/>
        <v>0.75</v>
      </c>
      <c r="W73" s="85">
        <v>0</v>
      </c>
      <c r="X73" s="72">
        <f t="shared" si="6"/>
        <v>0</v>
      </c>
      <c r="Y73" s="85">
        <v>0</v>
      </c>
      <c r="Z73" s="125">
        <f t="shared" ref="Z73:AB146" si="29">+Y73*$S73</f>
        <v>0</v>
      </c>
      <c r="AA73" s="85">
        <v>0</v>
      </c>
      <c r="AB73" s="125">
        <f t="shared" si="29"/>
        <v>0</v>
      </c>
      <c r="AC73" s="85">
        <v>0</v>
      </c>
      <c r="AD73" s="72">
        <f t="shared" si="24"/>
        <v>0</v>
      </c>
    </row>
    <row r="74" spans="1:30" s="74" customFormat="1">
      <c r="A74" s="122">
        <f t="shared" si="7"/>
        <v>66</v>
      </c>
      <c r="B74" s="71" t="s">
        <v>38</v>
      </c>
      <c r="C74" s="71" t="s">
        <v>26</v>
      </c>
      <c r="D74" s="123" t="str">
        <f t="shared" ref="D74:D133" si="30">CONCATENATE(E74&amp;" and "&amp;F74)</f>
        <v>Ms. Carrie Ainsworth and Mr. Jon Abrams</v>
      </c>
      <c r="E74" s="123" t="s">
        <v>928</v>
      </c>
      <c r="F74" s="71" t="s">
        <v>929</v>
      </c>
      <c r="G74" s="71"/>
      <c r="H74" s="71"/>
      <c r="I74" s="71" t="s">
        <v>503</v>
      </c>
      <c r="J74" s="71" t="s">
        <v>102</v>
      </c>
      <c r="K74" s="71" t="s">
        <v>103</v>
      </c>
      <c r="L74" s="71">
        <v>90035</v>
      </c>
      <c r="M74" s="71" t="s">
        <v>89</v>
      </c>
      <c r="N74" s="124">
        <v>1</v>
      </c>
      <c r="O74" s="133"/>
      <c r="P74" s="124">
        <v>0</v>
      </c>
      <c r="Q74" s="124">
        <v>0</v>
      </c>
      <c r="R74" s="124">
        <v>0</v>
      </c>
      <c r="S74" s="71">
        <f t="shared" si="0"/>
        <v>2</v>
      </c>
      <c r="T74" s="73">
        <v>0.75</v>
      </c>
      <c r="U74" s="73">
        <f t="shared" ref="U74:U103" si="31">+IF(ISBLANK(O74),T74,100%)</f>
        <v>0.75</v>
      </c>
      <c r="V74" s="72">
        <f t="shared" si="5"/>
        <v>1.5</v>
      </c>
      <c r="W74" s="85">
        <v>0</v>
      </c>
      <c r="X74" s="72">
        <f t="shared" si="6"/>
        <v>0</v>
      </c>
      <c r="Y74" s="85">
        <v>0</v>
      </c>
      <c r="Z74" s="125">
        <f t="shared" si="29"/>
        <v>0</v>
      </c>
      <c r="AA74" s="85">
        <v>0</v>
      </c>
      <c r="AB74" s="125">
        <f t="shared" si="29"/>
        <v>0</v>
      </c>
      <c r="AC74" s="85">
        <v>0</v>
      </c>
      <c r="AD74" s="72">
        <f t="shared" si="24"/>
        <v>0</v>
      </c>
    </row>
    <row r="75" spans="1:30" s="74" customFormat="1">
      <c r="A75" s="122">
        <f t="shared" si="7"/>
        <v>67</v>
      </c>
      <c r="B75" s="71" t="s">
        <v>38</v>
      </c>
      <c r="C75" s="71" t="s">
        <v>26</v>
      </c>
      <c r="D75" s="123" t="str">
        <f t="shared" si="30"/>
        <v>Ms. Stephanie Ramos and Sergio Espinal</v>
      </c>
      <c r="E75" s="123" t="s">
        <v>930</v>
      </c>
      <c r="F75" s="71" t="s">
        <v>1072</v>
      </c>
      <c r="G75" s="71"/>
      <c r="H75" s="71"/>
      <c r="I75" s="71" t="s">
        <v>1073</v>
      </c>
      <c r="J75" s="71" t="s">
        <v>233</v>
      </c>
      <c r="K75" s="71" t="s">
        <v>88</v>
      </c>
      <c r="L75" s="71">
        <v>11211</v>
      </c>
      <c r="M75" s="71" t="s">
        <v>89</v>
      </c>
      <c r="N75" s="124">
        <v>1</v>
      </c>
      <c r="O75" s="133" t="s">
        <v>470</v>
      </c>
      <c r="P75" s="124">
        <v>0</v>
      </c>
      <c r="Q75" s="124">
        <v>0</v>
      </c>
      <c r="R75" s="124">
        <v>1</v>
      </c>
      <c r="S75" s="71">
        <f t="shared" ref="S75:S146" si="32">+(3-(ISBLANK(F75)+ISBLANK(G75)+ISBLANK(H75))+1)</f>
        <v>2</v>
      </c>
      <c r="T75" s="73">
        <v>1</v>
      </c>
      <c r="U75" s="73">
        <f t="shared" si="31"/>
        <v>1</v>
      </c>
      <c r="V75" s="72">
        <f t="shared" ref="V75:V146" si="33">+S75*U75</f>
        <v>2</v>
      </c>
      <c r="W75" s="85">
        <v>0</v>
      </c>
      <c r="X75" s="72">
        <f t="shared" ref="X75:X146" si="34">+S75*W75*T75</f>
        <v>0</v>
      </c>
      <c r="Y75" s="85">
        <v>0</v>
      </c>
      <c r="Z75" s="125">
        <f t="shared" si="29"/>
        <v>0</v>
      </c>
      <c r="AA75" s="85">
        <v>0</v>
      </c>
      <c r="AB75" s="125">
        <f t="shared" si="29"/>
        <v>0</v>
      </c>
      <c r="AC75" s="85">
        <v>0</v>
      </c>
      <c r="AD75" s="72">
        <f t="shared" ref="AD75:AD146" si="35">+AC75*$S75</f>
        <v>0</v>
      </c>
    </row>
    <row r="76" spans="1:30" s="74" customFormat="1">
      <c r="A76" s="122">
        <f t="shared" ref="A76:A146" si="36">A75+1</f>
        <v>68</v>
      </c>
      <c r="B76" s="71" t="s">
        <v>38</v>
      </c>
      <c r="C76" s="71" t="s">
        <v>26</v>
      </c>
      <c r="D76" s="123" t="s">
        <v>931</v>
      </c>
      <c r="E76" s="123" t="s">
        <v>931</v>
      </c>
      <c r="F76" s="71"/>
      <c r="G76" s="71"/>
      <c r="H76" s="71"/>
      <c r="I76" s="71" t="s">
        <v>509</v>
      </c>
      <c r="J76" s="71" t="s">
        <v>88</v>
      </c>
      <c r="K76" s="71" t="s">
        <v>88</v>
      </c>
      <c r="L76" s="71">
        <v>10028</v>
      </c>
      <c r="M76" s="71" t="s">
        <v>89</v>
      </c>
      <c r="N76" s="124">
        <v>1</v>
      </c>
      <c r="O76" s="133"/>
      <c r="P76" s="124">
        <v>0</v>
      </c>
      <c r="Q76" s="124">
        <v>0</v>
      </c>
      <c r="R76" s="124">
        <v>0</v>
      </c>
      <c r="S76" s="71">
        <f t="shared" si="32"/>
        <v>1</v>
      </c>
      <c r="T76" s="73">
        <v>0.75</v>
      </c>
      <c r="U76" s="73">
        <f t="shared" si="31"/>
        <v>0.75</v>
      </c>
      <c r="V76" s="72">
        <f t="shared" si="33"/>
        <v>0.75</v>
      </c>
      <c r="W76" s="85">
        <v>0</v>
      </c>
      <c r="X76" s="72">
        <f t="shared" si="34"/>
        <v>0</v>
      </c>
      <c r="Y76" s="85">
        <v>0</v>
      </c>
      <c r="Z76" s="125">
        <f t="shared" si="29"/>
        <v>0</v>
      </c>
      <c r="AA76" s="85">
        <v>0</v>
      </c>
      <c r="AB76" s="125">
        <f t="shared" si="29"/>
        <v>0</v>
      </c>
      <c r="AC76" s="85">
        <v>0</v>
      </c>
      <c r="AD76" s="72">
        <f t="shared" si="35"/>
        <v>0</v>
      </c>
    </row>
    <row r="77" spans="1:30" s="74" customFormat="1">
      <c r="A77" s="122">
        <f t="shared" si="36"/>
        <v>69</v>
      </c>
      <c r="B77" s="71" t="s">
        <v>45</v>
      </c>
      <c r="C77" s="71" t="s">
        <v>26</v>
      </c>
      <c r="D77" s="123" t="s">
        <v>934</v>
      </c>
      <c r="E77" s="123" t="s">
        <v>932</v>
      </c>
      <c r="F77" s="71" t="s">
        <v>933</v>
      </c>
      <c r="G77" s="71"/>
      <c r="H77" s="71"/>
      <c r="I77" s="71"/>
      <c r="J77" s="71"/>
      <c r="K77" s="71"/>
      <c r="L77" s="71"/>
      <c r="M77" s="71"/>
      <c r="N77" s="124">
        <v>0</v>
      </c>
      <c r="O77" s="133"/>
      <c r="P77" s="124">
        <v>0</v>
      </c>
      <c r="Q77" s="124">
        <v>0</v>
      </c>
      <c r="R77" s="124">
        <v>0</v>
      </c>
      <c r="S77" s="71">
        <f t="shared" si="32"/>
        <v>2</v>
      </c>
      <c r="T77" s="73">
        <v>0.25</v>
      </c>
      <c r="U77" s="73">
        <f t="shared" si="31"/>
        <v>0.25</v>
      </c>
      <c r="V77" s="72">
        <f t="shared" si="33"/>
        <v>0.5</v>
      </c>
      <c r="W77" s="85">
        <v>0</v>
      </c>
      <c r="X77" s="72">
        <f t="shared" si="34"/>
        <v>0</v>
      </c>
      <c r="Y77" s="85">
        <v>0</v>
      </c>
      <c r="Z77" s="125">
        <f t="shared" si="29"/>
        <v>0</v>
      </c>
      <c r="AA77" s="85">
        <v>0</v>
      </c>
      <c r="AB77" s="125">
        <f t="shared" si="29"/>
        <v>0</v>
      </c>
      <c r="AC77" s="85">
        <v>0</v>
      </c>
      <c r="AD77" s="72">
        <f t="shared" si="35"/>
        <v>0</v>
      </c>
    </row>
    <row r="78" spans="1:30" s="74" customFormat="1">
      <c r="A78" s="122">
        <f t="shared" si="36"/>
        <v>70</v>
      </c>
      <c r="B78" s="71" t="s">
        <v>45</v>
      </c>
      <c r="C78" s="71" t="s">
        <v>26</v>
      </c>
      <c r="D78" s="123" t="str">
        <f t="shared" si="30"/>
        <v>Ms. Alona Tolentino and Mr. Mike Sinkula</v>
      </c>
      <c r="E78" s="123" t="s">
        <v>935</v>
      </c>
      <c r="F78" s="71" t="s">
        <v>936</v>
      </c>
      <c r="G78" s="71"/>
      <c r="H78" s="71"/>
      <c r="I78" s="71" t="s">
        <v>537</v>
      </c>
      <c r="J78" s="71" t="s">
        <v>138</v>
      </c>
      <c r="K78" s="71" t="s">
        <v>103</v>
      </c>
      <c r="L78" s="71">
        <v>94123</v>
      </c>
      <c r="M78" s="71" t="s">
        <v>89</v>
      </c>
      <c r="N78" s="124">
        <v>1</v>
      </c>
      <c r="O78" s="133" t="s">
        <v>470</v>
      </c>
      <c r="P78" s="124">
        <v>1</v>
      </c>
      <c r="Q78" s="124">
        <v>1</v>
      </c>
      <c r="R78" s="124">
        <v>1</v>
      </c>
      <c r="S78" s="71">
        <f t="shared" si="32"/>
        <v>2</v>
      </c>
      <c r="T78" s="73">
        <v>1</v>
      </c>
      <c r="U78" s="73">
        <f t="shared" si="31"/>
        <v>1</v>
      </c>
      <c r="V78" s="72">
        <f t="shared" si="33"/>
        <v>2</v>
      </c>
      <c r="W78" s="85">
        <v>0</v>
      </c>
      <c r="X78" s="72">
        <f t="shared" si="34"/>
        <v>0</v>
      </c>
      <c r="Y78" s="85">
        <v>0</v>
      </c>
      <c r="Z78" s="125">
        <f t="shared" si="29"/>
        <v>0</v>
      </c>
      <c r="AA78" s="85">
        <v>0</v>
      </c>
      <c r="AB78" s="125">
        <f t="shared" si="29"/>
        <v>0</v>
      </c>
      <c r="AC78" s="85">
        <v>0</v>
      </c>
      <c r="AD78" s="72">
        <f t="shared" si="35"/>
        <v>0</v>
      </c>
    </row>
    <row r="79" spans="1:30" s="74" customFormat="1">
      <c r="A79" s="122">
        <f t="shared" si="36"/>
        <v>71</v>
      </c>
      <c r="B79" s="71" t="s">
        <v>45</v>
      </c>
      <c r="C79" s="71" t="s">
        <v>26</v>
      </c>
      <c r="D79" s="123" t="s">
        <v>937</v>
      </c>
      <c r="E79" s="123" t="s">
        <v>937</v>
      </c>
      <c r="F79" s="71"/>
      <c r="G79" s="71"/>
      <c r="H79" s="71"/>
      <c r="I79" s="71" t="s">
        <v>1051</v>
      </c>
      <c r="J79" s="71" t="s">
        <v>102</v>
      </c>
      <c r="K79" s="71" t="s">
        <v>103</v>
      </c>
      <c r="L79" s="71">
        <v>90036</v>
      </c>
      <c r="M79" s="71" t="s">
        <v>89</v>
      </c>
      <c r="N79" s="124">
        <v>1</v>
      </c>
      <c r="O79" s="133" t="s">
        <v>470</v>
      </c>
      <c r="P79" s="124">
        <v>0</v>
      </c>
      <c r="Q79" s="124">
        <v>1</v>
      </c>
      <c r="R79" s="124">
        <v>1</v>
      </c>
      <c r="S79" s="71">
        <f t="shared" si="32"/>
        <v>1</v>
      </c>
      <c r="T79" s="73">
        <v>1</v>
      </c>
      <c r="U79" s="73">
        <f t="shared" si="31"/>
        <v>1</v>
      </c>
      <c r="V79" s="72">
        <f t="shared" si="33"/>
        <v>1</v>
      </c>
      <c r="W79" s="85">
        <v>0</v>
      </c>
      <c r="X79" s="72">
        <f t="shared" si="34"/>
        <v>0</v>
      </c>
      <c r="Y79" s="85">
        <v>0</v>
      </c>
      <c r="Z79" s="125">
        <f t="shared" si="29"/>
        <v>0</v>
      </c>
      <c r="AA79" s="85">
        <v>0</v>
      </c>
      <c r="AB79" s="125">
        <f t="shared" si="29"/>
        <v>0</v>
      </c>
      <c r="AC79" s="85">
        <v>0</v>
      </c>
      <c r="AD79" s="72">
        <f t="shared" si="35"/>
        <v>0</v>
      </c>
    </row>
    <row r="80" spans="1:30" s="74" customFormat="1">
      <c r="A80" s="122">
        <f t="shared" si="36"/>
        <v>72</v>
      </c>
      <c r="B80" s="71" t="s">
        <v>38</v>
      </c>
      <c r="C80" s="71" t="s">
        <v>26</v>
      </c>
      <c r="D80" s="71" t="s">
        <v>940</v>
      </c>
      <c r="E80" s="123" t="s">
        <v>938</v>
      </c>
      <c r="F80" s="71" t="s">
        <v>939</v>
      </c>
      <c r="G80" s="71"/>
      <c r="H80" s="71"/>
      <c r="I80" s="71"/>
      <c r="J80" s="71"/>
      <c r="K80" s="71"/>
      <c r="L80" s="71"/>
      <c r="M80" s="71"/>
      <c r="N80" s="124">
        <v>0</v>
      </c>
      <c r="O80" s="133"/>
      <c r="P80" s="124">
        <v>0</v>
      </c>
      <c r="Q80" s="124">
        <v>0</v>
      </c>
      <c r="R80" s="124">
        <v>0</v>
      </c>
      <c r="S80" s="71">
        <f t="shared" si="32"/>
        <v>2</v>
      </c>
      <c r="T80" s="73">
        <v>0.75</v>
      </c>
      <c r="U80" s="73">
        <f t="shared" si="31"/>
        <v>0.75</v>
      </c>
      <c r="V80" s="72">
        <f t="shared" si="33"/>
        <v>1.5</v>
      </c>
      <c r="W80" s="85">
        <v>0</v>
      </c>
      <c r="X80" s="72">
        <f t="shared" si="34"/>
        <v>0</v>
      </c>
      <c r="Y80" s="85">
        <v>0</v>
      </c>
      <c r="Z80" s="125">
        <f t="shared" si="29"/>
        <v>0</v>
      </c>
      <c r="AA80" s="85">
        <v>0</v>
      </c>
      <c r="AB80" s="125">
        <f t="shared" si="29"/>
        <v>0</v>
      </c>
      <c r="AC80" s="85">
        <v>0</v>
      </c>
      <c r="AD80" s="72">
        <f t="shared" si="35"/>
        <v>0</v>
      </c>
    </row>
    <row r="81" spans="1:30" s="74" customFormat="1">
      <c r="A81" s="122">
        <f t="shared" si="36"/>
        <v>73</v>
      </c>
      <c r="B81" s="71" t="s">
        <v>38</v>
      </c>
      <c r="C81" s="71" t="s">
        <v>26</v>
      </c>
      <c r="D81" s="123" t="s">
        <v>941</v>
      </c>
      <c r="E81" s="123" t="s">
        <v>941</v>
      </c>
      <c r="F81" s="71"/>
      <c r="G81" s="71"/>
      <c r="H81" s="71"/>
      <c r="I81" s="71" t="s">
        <v>506</v>
      </c>
      <c r="J81" s="71" t="s">
        <v>88</v>
      </c>
      <c r="K81" s="71" t="s">
        <v>88</v>
      </c>
      <c r="L81" s="71">
        <v>10016</v>
      </c>
      <c r="M81" s="71" t="s">
        <v>89</v>
      </c>
      <c r="N81" s="124">
        <v>1</v>
      </c>
      <c r="O81" s="133"/>
      <c r="P81" s="124">
        <v>0</v>
      </c>
      <c r="Q81" s="124">
        <v>0</v>
      </c>
      <c r="R81" s="124">
        <v>0</v>
      </c>
      <c r="S81" s="71">
        <f t="shared" si="32"/>
        <v>1</v>
      </c>
      <c r="T81" s="73">
        <v>1</v>
      </c>
      <c r="U81" s="73">
        <f t="shared" si="31"/>
        <v>1</v>
      </c>
      <c r="V81" s="72">
        <f t="shared" si="33"/>
        <v>1</v>
      </c>
      <c r="W81" s="85">
        <v>0</v>
      </c>
      <c r="X81" s="72">
        <f t="shared" si="34"/>
        <v>0</v>
      </c>
      <c r="Y81" s="85">
        <v>0</v>
      </c>
      <c r="Z81" s="125">
        <f t="shared" si="29"/>
        <v>0</v>
      </c>
      <c r="AA81" s="85">
        <v>0</v>
      </c>
      <c r="AB81" s="125">
        <f t="shared" si="29"/>
        <v>0</v>
      </c>
      <c r="AC81" s="85">
        <v>0</v>
      </c>
      <c r="AD81" s="72">
        <f t="shared" si="35"/>
        <v>0</v>
      </c>
    </row>
    <row r="82" spans="1:30" s="74" customFormat="1">
      <c r="A82" s="122">
        <f t="shared" si="36"/>
        <v>74</v>
      </c>
      <c r="B82" s="71" t="s">
        <v>38</v>
      </c>
      <c r="C82" s="71" t="s">
        <v>26</v>
      </c>
      <c r="D82" s="71" t="s">
        <v>944</v>
      </c>
      <c r="E82" s="123" t="s">
        <v>942</v>
      </c>
      <c r="F82" s="71" t="s">
        <v>943</v>
      </c>
      <c r="G82" s="71"/>
      <c r="H82" s="71"/>
      <c r="I82" s="71" t="s">
        <v>510</v>
      </c>
      <c r="J82" s="71" t="s">
        <v>88</v>
      </c>
      <c r="K82" s="71" t="s">
        <v>88</v>
      </c>
      <c r="L82" s="71">
        <v>10003</v>
      </c>
      <c r="M82" s="71" t="s">
        <v>89</v>
      </c>
      <c r="N82" s="124">
        <v>1</v>
      </c>
      <c r="O82" s="133"/>
      <c r="P82" s="124">
        <v>0</v>
      </c>
      <c r="Q82" s="124">
        <v>0</v>
      </c>
      <c r="R82" s="124">
        <v>0</v>
      </c>
      <c r="S82" s="71">
        <f t="shared" si="32"/>
        <v>2</v>
      </c>
      <c r="T82" s="73">
        <v>0.25</v>
      </c>
      <c r="U82" s="73">
        <v>0.5</v>
      </c>
      <c r="V82" s="72">
        <f t="shared" si="33"/>
        <v>1</v>
      </c>
      <c r="W82" s="85">
        <v>0</v>
      </c>
      <c r="X82" s="72">
        <f t="shared" si="34"/>
        <v>0</v>
      </c>
      <c r="Y82" s="85">
        <v>0</v>
      </c>
      <c r="Z82" s="125">
        <f t="shared" si="29"/>
        <v>0</v>
      </c>
      <c r="AA82" s="85">
        <v>0</v>
      </c>
      <c r="AB82" s="125">
        <f t="shared" si="29"/>
        <v>0</v>
      </c>
      <c r="AC82" s="85">
        <v>0</v>
      </c>
      <c r="AD82" s="72">
        <f t="shared" si="35"/>
        <v>0</v>
      </c>
    </row>
    <row r="83" spans="1:30" s="74" customFormat="1">
      <c r="A83" s="122">
        <f t="shared" si="36"/>
        <v>75</v>
      </c>
      <c r="B83" s="71" t="s">
        <v>45</v>
      </c>
      <c r="C83" s="71" t="s">
        <v>26</v>
      </c>
      <c r="D83" s="123" t="s">
        <v>947</v>
      </c>
      <c r="E83" s="123" t="s">
        <v>945</v>
      </c>
      <c r="F83" s="71" t="s">
        <v>946</v>
      </c>
      <c r="G83" s="71"/>
      <c r="H83" s="71"/>
      <c r="I83" s="71" t="s">
        <v>540</v>
      </c>
      <c r="J83" s="71" t="s">
        <v>541</v>
      </c>
      <c r="K83" s="71" t="s">
        <v>103</v>
      </c>
      <c r="L83" s="71">
        <v>90266</v>
      </c>
      <c r="M83" s="71" t="s">
        <v>89</v>
      </c>
      <c r="N83" s="124">
        <v>0</v>
      </c>
      <c r="O83" s="133"/>
      <c r="P83" s="124">
        <v>0</v>
      </c>
      <c r="Q83" s="124">
        <v>0</v>
      </c>
      <c r="R83" s="124">
        <v>0</v>
      </c>
      <c r="S83" s="71">
        <f t="shared" si="32"/>
        <v>2</v>
      </c>
      <c r="T83" s="73">
        <v>0</v>
      </c>
      <c r="U83" s="73">
        <f t="shared" si="31"/>
        <v>0</v>
      </c>
      <c r="V83" s="72">
        <f t="shared" si="33"/>
        <v>0</v>
      </c>
      <c r="W83" s="85">
        <v>0</v>
      </c>
      <c r="X83" s="72">
        <f t="shared" si="34"/>
        <v>0</v>
      </c>
      <c r="Y83" s="85">
        <v>0</v>
      </c>
      <c r="Z83" s="125">
        <f t="shared" si="29"/>
        <v>0</v>
      </c>
      <c r="AA83" s="85">
        <v>0</v>
      </c>
      <c r="AB83" s="125">
        <f t="shared" si="29"/>
        <v>0</v>
      </c>
      <c r="AC83" s="85">
        <v>0</v>
      </c>
      <c r="AD83" s="72">
        <f t="shared" si="35"/>
        <v>0</v>
      </c>
    </row>
    <row r="84" spans="1:30" s="74" customFormat="1">
      <c r="A84" s="122">
        <f t="shared" si="36"/>
        <v>76</v>
      </c>
      <c r="B84" s="71" t="s">
        <v>45</v>
      </c>
      <c r="C84" s="71" t="s">
        <v>26</v>
      </c>
      <c r="D84" s="123" t="str">
        <f t="shared" si="30"/>
        <v>Mr. Jeff Arnold and Guest</v>
      </c>
      <c r="E84" s="123" t="s">
        <v>948</v>
      </c>
      <c r="F84" s="71" t="s">
        <v>14</v>
      </c>
      <c r="G84" s="71"/>
      <c r="H84" s="71"/>
      <c r="I84" s="71" t="s">
        <v>542</v>
      </c>
      <c r="J84" s="71" t="s">
        <v>543</v>
      </c>
      <c r="K84" s="71" t="s">
        <v>103</v>
      </c>
      <c r="L84" s="71">
        <v>90277</v>
      </c>
      <c r="M84" s="71" t="s">
        <v>89</v>
      </c>
      <c r="N84" s="124">
        <v>0</v>
      </c>
      <c r="O84" s="133"/>
      <c r="P84" s="124">
        <v>0</v>
      </c>
      <c r="Q84" s="124">
        <v>0</v>
      </c>
      <c r="R84" s="124">
        <v>0</v>
      </c>
      <c r="S84" s="71">
        <f t="shared" si="32"/>
        <v>2</v>
      </c>
      <c r="T84" s="73">
        <v>0.25</v>
      </c>
      <c r="U84" s="73">
        <f t="shared" si="31"/>
        <v>0.25</v>
      </c>
      <c r="V84" s="72">
        <f t="shared" si="33"/>
        <v>0.5</v>
      </c>
      <c r="W84" s="85">
        <v>0</v>
      </c>
      <c r="X84" s="72">
        <f t="shared" si="34"/>
        <v>0</v>
      </c>
      <c r="Y84" s="85">
        <v>0</v>
      </c>
      <c r="Z84" s="125">
        <f t="shared" si="29"/>
        <v>0</v>
      </c>
      <c r="AA84" s="85">
        <v>0</v>
      </c>
      <c r="AB84" s="125">
        <f t="shared" si="29"/>
        <v>0</v>
      </c>
      <c r="AC84" s="85">
        <v>0</v>
      </c>
      <c r="AD84" s="72">
        <f t="shared" si="35"/>
        <v>0</v>
      </c>
    </row>
    <row r="85" spans="1:30" s="121" customFormat="1">
      <c r="A85" s="113">
        <f t="shared" si="36"/>
        <v>77</v>
      </c>
      <c r="B85" s="114" t="s">
        <v>45</v>
      </c>
      <c r="C85" s="114" t="s">
        <v>26</v>
      </c>
      <c r="D85" s="115" t="str">
        <f t="shared" si="30"/>
        <v>Dennis McDonagh and Guest</v>
      </c>
      <c r="E85" s="115" t="s">
        <v>665</v>
      </c>
      <c r="F85" s="114" t="s">
        <v>14</v>
      </c>
      <c r="G85" s="114"/>
      <c r="H85" s="114"/>
      <c r="I85" s="114"/>
      <c r="J85" s="114"/>
      <c r="K85" s="114"/>
      <c r="L85" s="114"/>
      <c r="M85" s="114"/>
      <c r="N85" s="119">
        <v>0</v>
      </c>
      <c r="O85" s="142"/>
      <c r="P85" s="119">
        <v>0</v>
      </c>
      <c r="Q85" s="119">
        <v>0</v>
      </c>
      <c r="R85" s="119">
        <v>0</v>
      </c>
      <c r="S85" s="114">
        <f t="shared" si="32"/>
        <v>2</v>
      </c>
      <c r="T85" s="116">
        <v>0</v>
      </c>
      <c r="U85" s="116">
        <f t="shared" si="31"/>
        <v>0</v>
      </c>
      <c r="V85" s="117">
        <f t="shared" si="33"/>
        <v>0</v>
      </c>
      <c r="W85" s="118">
        <v>0</v>
      </c>
      <c r="X85" s="117">
        <f t="shared" si="34"/>
        <v>0</v>
      </c>
      <c r="Y85" s="118">
        <v>0</v>
      </c>
      <c r="Z85" s="120">
        <f t="shared" si="29"/>
        <v>0</v>
      </c>
      <c r="AA85" s="118">
        <v>0</v>
      </c>
      <c r="AB85" s="120">
        <f t="shared" si="29"/>
        <v>0</v>
      </c>
      <c r="AC85" s="118">
        <v>0</v>
      </c>
      <c r="AD85" s="117">
        <f t="shared" si="35"/>
        <v>0</v>
      </c>
    </row>
    <row r="86" spans="1:30" s="74" customFormat="1">
      <c r="A86" s="122">
        <f t="shared" si="36"/>
        <v>78</v>
      </c>
      <c r="B86" s="71" t="s">
        <v>38</v>
      </c>
      <c r="C86" s="71" t="s">
        <v>26</v>
      </c>
      <c r="D86" s="123" t="str">
        <f t="shared" si="30"/>
        <v>Ms. Bethany Practico and Guest</v>
      </c>
      <c r="E86" s="123" t="s">
        <v>949</v>
      </c>
      <c r="F86" s="71" t="s">
        <v>14</v>
      </c>
      <c r="G86" s="71"/>
      <c r="H86" s="71"/>
      <c r="I86" s="71" t="s">
        <v>511</v>
      </c>
      <c r="J86" s="71" t="s">
        <v>512</v>
      </c>
      <c r="K86" s="122" t="s">
        <v>103</v>
      </c>
      <c r="L86" s="71">
        <v>90046</v>
      </c>
      <c r="M86" s="71" t="s">
        <v>89</v>
      </c>
      <c r="N86" s="124">
        <v>1</v>
      </c>
      <c r="O86" s="133"/>
      <c r="P86" s="124">
        <v>0</v>
      </c>
      <c r="Q86" s="124">
        <v>0</v>
      </c>
      <c r="R86" s="124">
        <v>0</v>
      </c>
      <c r="S86" s="71">
        <f t="shared" si="32"/>
        <v>2</v>
      </c>
      <c r="T86" s="73">
        <v>0.75</v>
      </c>
      <c r="U86" s="73">
        <f t="shared" si="31"/>
        <v>0.75</v>
      </c>
      <c r="V86" s="72">
        <f t="shared" si="33"/>
        <v>1.5</v>
      </c>
      <c r="W86" s="85">
        <v>0</v>
      </c>
      <c r="X86" s="72">
        <f t="shared" si="34"/>
        <v>0</v>
      </c>
      <c r="Y86" s="85">
        <v>0</v>
      </c>
      <c r="Z86" s="125">
        <f t="shared" si="29"/>
        <v>0</v>
      </c>
      <c r="AA86" s="85">
        <v>0</v>
      </c>
      <c r="AB86" s="125">
        <f t="shared" si="29"/>
        <v>0</v>
      </c>
      <c r="AC86" s="85">
        <v>0</v>
      </c>
      <c r="AD86" s="72">
        <f t="shared" si="35"/>
        <v>0</v>
      </c>
    </row>
    <row r="87" spans="1:30" s="74" customFormat="1">
      <c r="A87" s="122">
        <f t="shared" si="36"/>
        <v>79</v>
      </c>
      <c r="B87" s="71" t="s">
        <v>51</v>
      </c>
      <c r="C87" s="71" t="s">
        <v>26</v>
      </c>
      <c r="D87" s="123" t="s">
        <v>952</v>
      </c>
      <c r="E87" s="123" t="s">
        <v>950</v>
      </c>
      <c r="F87" s="71" t="s">
        <v>951</v>
      </c>
      <c r="G87" s="71"/>
      <c r="H87" s="71"/>
      <c r="I87" s="71" t="s">
        <v>199</v>
      </c>
      <c r="J87" s="71" t="s">
        <v>107</v>
      </c>
      <c r="K87" s="71" t="s">
        <v>108</v>
      </c>
      <c r="L87" s="71" t="s">
        <v>197</v>
      </c>
      <c r="M87" s="71" t="s">
        <v>89</v>
      </c>
      <c r="N87" s="124">
        <v>1</v>
      </c>
      <c r="O87" s="133" t="s">
        <v>470</v>
      </c>
      <c r="P87" s="124">
        <v>0</v>
      </c>
      <c r="Q87" s="124">
        <v>0</v>
      </c>
      <c r="R87" s="124">
        <v>1</v>
      </c>
      <c r="S87" s="71">
        <f t="shared" si="32"/>
        <v>2</v>
      </c>
      <c r="T87" s="73">
        <v>1</v>
      </c>
      <c r="U87" s="73">
        <f t="shared" si="31"/>
        <v>1</v>
      </c>
      <c r="V87" s="72">
        <f t="shared" si="33"/>
        <v>2</v>
      </c>
      <c r="W87" s="85">
        <v>0</v>
      </c>
      <c r="X87" s="72">
        <f t="shared" si="34"/>
        <v>0</v>
      </c>
      <c r="Y87" s="85">
        <v>0</v>
      </c>
      <c r="Z87" s="125">
        <f t="shared" si="29"/>
        <v>0</v>
      </c>
      <c r="AA87" s="85">
        <v>0</v>
      </c>
      <c r="AB87" s="125">
        <f t="shared" si="29"/>
        <v>0</v>
      </c>
      <c r="AC87" s="85">
        <v>0</v>
      </c>
      <c r="AD87" s="72">
        <f t="shared" si="35"/>
        <v>0</v>
      </c>
    </row>
    <row r="88" spans="1:30" s="74" customFormat="1">
      <c r="A88" s="122">
        <f t="shared" si="36"/>
        <v>80</v>
      </c>
      <c r="B88" s="71" t="s">
        <v>51</v>
      </c>
      <c r="C88" s="71" t="s">
        <v>26</v>
      </c>
      <c r="D88" s="123" t="s">
        <v>955</v>
      </c>
      <c r="E88" s="123" t="s">
        <v>953</v>
      </c>
      <c r="F88" s="71" t="s">
        <v>954</v>
      </c>
      <c r="G88" s="71"/>
      <c r="H88" s="71"/>
      <c r="I88" s="71" t="s">
        <v>730</v>
      </c>
      <c r="J88" s="71" t="s">
        <v>731</v>
      </c>
      <c r="K88" s="71" t="s">
        <v>108</v>
      </c>
      <c r="L88" s="71">
        <v>33140</v>
      </c>
      <c r="M88" s="71" t="s">
        <v>89</v>
      </c>
      <c r="N88" s="124">
        <v>0</v>
      </c>
      <c r="O88" s="133"/>
      <c r="P88" s="124">
        <v>0</v>
      </c>
      <c r="Q88" s="124">
        <v>0</v>
      </c>
      <c r="R88" s="124">
        <v>0</v>
      </c>
      <c r="S88" s="71">
        <f t="shared" si="32"/>
        <v>2</v>
      </c>
      <c r="T88" s="73">
        <v>1</v>
      </c>
      <c r="U88" s="73">
        <f t="shared" si="31"/>
        <v>1</v>
      </c>
      <c r="V88" s="72">
        <f t="shared" si="33"/>
        <v>2</v>
      </c>
      <c r="W88" s="85">
        <v>0</v>
      </c>
      <c r="X88" s="72">
        <f t="shared" si="34"/>
        <v>0</v>
      </c>
      <c r="Y88" s="85">
        <v>0</v>
      </c>
      <c r="Z88" s="125">
        <f t="shared" si="29"/>
        <v>0</v>
      </c>
      <c r="AA88" s="85">
        <v>0</v>
      </c>
      <c r="AB88" s="125">
        <f t="shared" si="29"/>
        <v>0</v>
      </c>
      <c r="AC88" s="85">
        <v>0</v>
      </c>
      <c r="AD88" s="72">
        <f t="shared" si="35"/>
        <v>0</v>
      </c>
    </row>
    <row r="89" spans="1:30" s="74" customFormat="1">
      <c r="A89" s="122">
        <f t="shared" si="36"/>
        <v>81</v>
      </c>
      <c r="B89" s="71" t="s">
        <v>51</v>
      </c>
      <c r="C89" s="71" t="s">
        <v>26</v>
      </c>
      <c r="D89" s="123" t="s">
        <v>958</v>
      </c>
      <c r="E89" s="123" t="s">
        <v>956</v>
      </c>
      <c r="F89" s="71" t="s">
        <v>957</v>
      </c>
      <c r="G89" s="71"/>
      <c r="H89" s="71"/>
      <c r="I89" s="71" t="s">
        <v>196</v>
      </c>
      <c r="J89" s="71" t="s">
        <v>194</v>
      </c>
      <c r="K89" s="71" t="s">
        <v>103</v>
      </c>
      <c r="L89" s="71" t="s">
        <v>195</v>
      </c>
      <c r="M89" s="71" t="s">
        <v>89</v>
      </c>
      <c r="N89" s="124">
        <v>1</v>
      </c>
      <c r="O89" s="133"/>
      <c r="P89" s="124">
        <v>0</v>
      </c>
      <c r="Q89" s="124">
        <v>0</v>
      </c>
      <c r="R89" s="124">
        <v>0</v>
      </c>
      <c r="S89" s="71">
        <f t="shared" si="32"/>
        <v>2</v>
      </c>
      <c r="T89" s="73">
        <v>1</v>
      </c>
      <c r="U89" s="73">
        <f t="shared" si="31"/>
        <v>1</v>
      </c>
      <c r="V89" s="72">
        <f t="shared" si="33"/>
        <v>2</v>
      </c>
      <c r="W89" s="85">
        <v>0</v>
      </c>
      <c r="X89" s="72">
        <f t="shared" si="34"/>
        <v>0</v>
      </c>
      <c r="Y89" s="85">
        <v>0</v>
      </c>
      <c r="Z89" s="125">
        <f t="shared" si="29"/>
        <v>0</v>
      </c>
      <c r="AA89" s="85">
        <v>0</v>
      </c>
      <c r="AB89" s="125">
        <f t="shared" si="29"/>
        <v>0</v>
      </c>
      <c r="AC89" s="85">
        <v>0</v>
      </c>
      <c r="AD89" s="72">
        <f t="shared" si="35"/>
        <v>0</v>
      </c>
    </row>
    <row r="90" spans="1:30" s="74" customFormat="1">
      <c r="A90" s="122">
        <f t="shared" si="36"/>
        <v>82</v>
      </c>
      <c r="B90" s="71" t="s">
        <v>51</v>
      </c>
      <c r="C90" s="71" t="s">
        <v>26</v>
      </c>
      <c r="D90" s="71" t="s">
        <v>961</v>
      </c>
      <c r="E90" s="123" t="s">
        <v>959</v>
      </c>
      <c r="F90" s="71" t="s">
        <v>960</v>
      </c>
      <c r="G90" s="71"/>
      <c r="H90" s="71"/>
      <c r="I90" s="71" t="s">
        <v>124</v>
      </c>
      <c r="J90" s="71" t="s">
        <v>125</v>
      </c>
      <c r="K90" s="71" t="s">
        <v>126</v>
      </c>
      <c r="L90" s="127" t="s">
        <v>127</v>
      </c>
      <c r="M90" s="71" t="s">
        <v>89</v>
      </c>
      <c r="N90" s="124">
        <v>1</v>
      </c>
      <c r="O90" s="133" t="s">
        <v>470</v>
      </c>
      <c r="P90" s="124">
        <v>0</v>
      </c>
      <c r="Q90" s="124">
        <v>1</v>
      </c>
      <c r="R90" s="124">
        <v>1</v>
      </c>
      <c r="S90" s="71">
        <f t="shared" si="32"/>
        <v>2</v>
      </c>
      <c r="T90" s="73">
        <v>1</v>
      </c>
      <c r="U90" s="73">
        <f t="shared" si="31"/>
        <v>1</v>
      </c>
      <c r="V90" s="72">
        <f t="shared" si="33"/>
        <v>2</v>
      </c>
      <c r="W90" s="85">
        <v>0</v>
      </c>
      <c r="X90" s="72">
        <f t="shared" si="34"/>
        <v>0</v>
      </c>
      <c r="Y90" s="85">
        <v>0</v>
      </c>
      <c r="Z90" s="125">
        <f t="shared" si="29"/>
        <v>0</v>
      </c>
      <c r="AA90" s="85">
        <v>0</v>
      </c>
      <c r="AB90" s="125">
        <f t="shared" si="29"/>
        <v>0</v>
      </c>
      <c r="AC90" s="85">
        <v>0</v>
      </c>
      <c r="AD90" s="72">
        <f t="shared" si="35"/>
        <v>0</v>
      </c>
    </row>
    <row r="91" spans="1:30" s="74" customFormat="1">
      <c r="A91" s="122">
        <f t="shared" si="36"/>
        <v>83</v>
      </c>
      <c r="B91" s="71" t="s">
        <v>51</v>
      </c>
      <c r="C91" s="71" t="s">
        <v>25</v>
      </c>
      <c r="D91" s="123" t="str">
        <f t="shared" si="30"/>
        <v>Ms. Elyse Etra and Mr. Len Oshinsky</v>
      </c>
      <c r="E91" s="123" t="s">
        <v>962</v>
      </c>
      <c r="F91" s="71" t="s">
        <v>963</v>
      </c>
      <c r="G91" s="71"/>
      <c r="H91" s="71"/>
      <c r="I91" s="71" t="s">
        <v>1038</v>
      </c>
      <c r="J91" s="71" t="s">
        <v>1047</v>
      </c>
      <c r="K91" s="71" t="s">
        <v>108</v>
      </c>
      <c r="L91" s="71">
        <v>33301</v>
      </c>
      <c r="M91" s="71" t="s">
        <v>89</v>
      </c>
      <c r="N91" s="124">
        <v>1</v>
      </c>
      <c r="O91" s="133"/>
      <c r="P91" s="124">
        <v>0</v>
      </c>
      <c r="Q91" s="124">
        <v>0</v>
      </c>
      <c r="R91" s="124">
        <v>0</v>
      </c>
      <c r="S91" s="71">
        <f t="shared" si="32"/>
        <v>2</v>
      </c>
      <c r="T91" s="73">
        <v>1</v>
      </c>
      <c r="U91" s="73">
        <f t="shared" si="31"/>
        <v>1</v>
      </c>
      <c r="V91" s="72">
        <f t="shared" si="33"/>
        <v>2</v>
      </c>
      <c r="W91" s="85">
        <v>0</v>
      </c>
      <c r="X91" s="72">
        <f t="shared" si="34"/>
        <v>0</v>
      </c>
      <c r="Y91" s="85">
        <v>0</v>
      </c>
      <c r="Z91" s="125">
        <f t="shared" si="29"/>
        <v>0</v>
      </c>
      <c r="AA91" s="85">
        <v>0</v>
      </c>
      <c r="AB91" s="125">
        <f t="shared" si="29"/>
        <v>0</v>
      </c>
      <c r="AC91" s="85">
        <v>0</v>
      </c>
      <c r="AD91" s="72">
        <f t="shared" si="35"/>
        <v>0</v>
      </c>
    </row>
    <row r="92" spans="1:30" s="74" customFormat="1">
      <c r="A92" s="122">
        <f t="shared" si="36"/>
        <v>84</v>
      </c>
      <c r="B92" s="71" t="s">
        <v>51</v>
      </c>
      <c r="C92" s="71" t="s">
        <v>25</v>
      </c>
      <c r="D92" s="71" t="s">
        <v>966</v>
      </c>
      <c r="E92" s="123" t="s">
        <v>964</v>
      </c>
      <c r="F92" s="71" t="s">
        <v>965</v>
      </c>
      <c r="G92" s="71"/>
      <c r="H92" s="71"/>
      <c r="I92" s="71" t="s">
        <v>1039</v>
      </c>
      <c r="J92" s="71" t="s">
        <v>111</v>
      </c>
      <c r="K92" s="71" t="s">
        <v>108</v>
      </c>
      <c r="L92" s="71">
        <v>33021</v>
      </c>
      <c r="M92" s="71" t="s">
        <v>89</v>
      </c>
      <c r="N92" s="124">
        <v>1</v>
      </c>
      <c r="O92" s="133"/>
      <c r="P92" s="124">
        <v>0</v>
      </c>
      <c r="Q92" s="124">
        <v>0</v>
      </c>
      <c r="R92" s="124">
        <v>0</v>
      </c>
      <c r="S92" s="71">
        <f t="shared" si="32"/>
        <v>2</v>
      </c>
      <c r="T92" s="73">
        <v>1</v>
      </c>
      <c r="U92" s="73">
        <f t="shared" si="31"/>
        <v>1</v>
      </c>
      <c r="V92" s="72">
        <f t="shared" si="33"/>
        <v>2</v>
      </c>
      <c r="W92" s="85">
        <v>0</v>
      </c>
      <c r="X92" s="72">
        <f t="shared" si="34"/>
        <v>0</v>
      </c>
      <c r="Y92" s="85">
        <v>0</v>
      </c>
      <c r="Z92" s="125">
        <f t="shared" si="29"/>
        <v>0</v>
      </c>
      <c r="AA92" s="85">
        <v>0</v>
      </c>
      <c r="AB92" s="125">
        <f t="shared" si="29"/>
        <v>0</v>
      </c>
      <c r="AC92" s="85">
        <v>0</v>
      </c>
      <c r="AD92" s="72">
        <f t="shared" si="35"/>
        <v>0</v>
      </c>
    </row>
    <row r="93" spans="1:30" s="74" customFormat="1">
      <c r="A93" s="122">
        <f t="shared" si="36"/>
        <v>85</v>
      </c>
      <c r="B93" s="71" t="s">
        <v>51</v>
      </c>
      <c r="C93" s="71" t="s">
        <v>25</v>
      </c>
      <c r="D93" s="71" t="s">
        <v>969</v>
      </c>
      <c r="E93" s="123" t="s">
        <v>967</v>
      </c>
      <c r="F93" s="71" t="s">
        <v>968</v>
      </c>
      <c r="G93" s="71"/>
      <c r="H93" s="71"/>
      <c r="I93" s="71" t="s">
        <v>118</v>
      </c>
      <c r="J93" s="71" t="s">
        <v>119</v>
      </c>
      <c r="K93" s="71" t="s">
        <v>108</v>
      </c>
      <c r="L93" s="71">
        <v>33331</v>
      </c>
      <c r="M93" s="71" t="s">
        <v>89</v>
      </c>
      <c r="N93" s="124">
        <v>1</v>
      </c>
      <c r="O93" s="133"/>
      <c r="P93" s="124">
        <v>0</v>
      </c>
      <c r="Q93" s="124">
        <v>0</v>
      </c>
      <c r="R93" s="124">
        <v>0</v>
      </c>
      <c r="S93" s="71">
        <f t="shared" si="32"/>
        <v>2</v>
      </c>
      <c r="T93" s="73">
        <v>1</v>
      </c>
      <c r="U93" s="73">
        <f t="shared" si="31"/>
        <v>1</v>
      </c>
      <c r="V93" s="72">
        <f t="shared" si="33"/>
        <v>2</v>
      </c>
      <c r="W93" s="85">
        <v>0</v>
      </c>
      <c r="X93" s="72">
        <f t="shared" si="34"/>
        <v>0</v>
      </c>
      <c r="Y93" s="85">
        <v>0</v>
      </c>
      <c r="Z93" s="125">
        <f t="shared" si="29"/>
        <v>0</v>
      </c>
      <c r="AA93" s="85">
        <v>0</v>
      </c>
      <c r="AB93" s="125">
        <f t="shared" si="29"/>
        <v>0</v>
      </c>
      <c r="AC93" s="85">
        <v>0</v>
      </c>
      <c r="AD93" s="72">
        <f t="shared" si="35"/>
        <v>0</v>
      </c>
    </row>
    <row r="94" spans="1:30" s="74" customFormat="1">
      <c r="A94" s="122">
        <f t="shared" si="36"/>
        <v>86</v>
      </c>
      <c r="B94" s="71" t="s">
        <v>51</v>
      </c>
      <c r="C94" s="71" t="s">
        <v>25</v>
      </c>
      <c r="D94" s="123" t="s">
        <v>970</v>
      </c>
      <c r="E94" s="123" t="s">
        <v>970</v>
      </c>
      <c r="F94" s="71"/>
      <c r="G94" s="71"/>
      <c r="H94" s="71"/>
      <c r="I94" s="71" t="s">
        <v>1040</v>
      </c>
      <c r="J94" s="71" t="s">
        <v>107</v>
      </c>
      <c r="K94" s="71" t="s">
        <v>108</v>
      </c>
      <c r="L94" s="71">
        <v>33324</v>
      </c>
      <c r="M94" s="71" t="s">
        <v>89</v>
      </c>
      <c r="N94" s="124">
        <v>1</v>
      </c>
      <c r="O94" s="133"/>
      <c r="P94" s="124">
        <v>0</v>
      </c>
      <c r="Q94" s="124">
        <v>0</v>
      </c>
      <c r="R94" s="124">
        <v>0</v>
      </c>
      <c r="S94" s="71">
        <f t="shared" si="32"/>
        <v>1</v>
      </c>
      <c r="T94" s="73">
        <v>1</v>
      </c>
      <c r="U94" s="73">
        <f t="shared" si="31"/>
        <v>1</v>
      </c>
      <c r="V94" s="72">
        <f t="shared" si="33"/>
        <v>1</v>
      </c>
      <c r="W94" s="85">
        <v>0</v>
      </c>
      <c r="X94" s="72">
        <f t="shared" si="34"/>
        <v>0</v>
      </c>
      <c r="Y94" s="85">
        <v>0</v>
      </c>
      <c r="Z94" s="125">
        <f t="shared" si="29"/>
        <v>0</v>
      </c>
      <c r="AA94" s="85">
        <v>0</v>
      </c>
      <c r="AB94" s="125">
        <f t="shared" si="29"/>
        <v>0</v>
      </c>
      <c r="AC94" s="85">
        <v>0</v>
      </c>
      <c r="AD94" s="72">
        <f t="shared" si="35"/>
        <v>0</v>
      </c>
    </row>
    <row r="95" spans="1:30" s="74" customFormat="1">
      <c r="A95" s="122">
        <f t="shared" si="36"/>
        <v>87</v>
      </c>
      <c r="B95" s="71" t="s">
        <v>51</v>
      </c>
      <c r="C95" s="71" t="s">
        <v>25</v>
      </c>
      <c r="D95" s="71" t="s">
        <v>972</v>
      </c>
      <c r="E95" s="123" t="s">
        <v>971</v>
      </c>
      <c r="F95" s="71" t="s">
        <v>1077</v>
      </c>
      <c r="G95" s="71"/>
      <c r="H95" s="71"/>
      <c r="I95" s="71" t="s">
        <v>1041</v>
      </c>
      <c r="J95" s="71" t="s">
        <v>107</v>
      </c>
      <c r="K95" s="71" t="s">
        <v>108</v>
      </c>
      <c r="L95" s="71">
        <v>33324</v>
      </c>
      <c r="M95" s="71" t="s">
        <v>89</v>
      </c>
      <c r="N95" s="124">
        <v>1</v>
      </c>
      <c r="O95" s="133"/>
      <c r="P95" s="124">
        <v>0</v>
      </c>
      <c r="Q95" s="124">
        <v>0</v>
      </c>
      <c r="R95" s="124">
        <v>0</v>
      </c>
      <c r="S95" s="71">
        <f t="shared" si="32"/>
        <v>2</v>
      </c>
      <c r="T95" s="73">
        <v>1</v>
      </c>
      <c r="U95" s="73">
        <f t="shared" si="31"/>
        <v>1</v>
      </c>
      <c r="V95" s="72">
        <f t="shared" si="33"/>
        <v>2</v>
      </c>
      <c r="W95" s="85">
        <v>0</v>
      </c>
      <c r="X95" s="72">
        <f t="shared" si="34"/>
        <v>0</v>
      </c>
      <c r="Y95" s="85">
        <v>0</v>
      </c>
      <c r="Z95" s="125">
        <f t="shared" si="29"/>
        <v>0</v>
      </c>
      <c r="AA95" s="85">
        <v>0</v>
      </c>
      <c r="AB95" s="125">
        <f t="shared" si="29"/>
        <v>0</v>
      </c>
      <c r="AC95" s="85">
        <v>0</v>
      </c>
      <c r="AD95" s="72">
        <f t="shared" si="35"/>
        <v>0</v>
      </c>
    </row>
    <row r="96" spans="1:30" s="74" customFormat="1">
      <c r="A96" s="122">
        <f t="shared" si="36"/>
        <v>88</v>
      </c>
      <c r="B96" s="71" t="s">
        <v>51</v>
      </c>
      <c r="C96" s="71" t="s">
        <v>25</v>
      </c>
      <c r="D96" s="71" t="s">
        <v>975</v>
      </c>
      <c r="E96" s="123" t="s">
        <v>973</v>
      </c>
      <c r="F96" s="71" t="s">
        <v>974</v>
      </c>
      <c r="G96" s="71"/>
      <c r="H96" s="71"/>
      <c r="I96" s="71" t="s">
        <v>129</v>
      </c>
      <c r="J96" s="71" t="s">
        <v>121</v>
      </c>
      <c r="K96" s="71" t="s">
        <v>108</v>
      </c>
      <c r="L96" s="71">
        <v>33332</v>
      </c>
      <c r="M96" s="71" t="s">
        <v>89</v>
      </c>
      <c r="N96" s="124">
        <v>1</v>
      </c>
      <c r="O96" s="133"/>
      <c r="P96" s="124">
        <v>0</v>
      </c>
      <c r="Q96" s="124">
        <v>0</v>
      </c>
      <c r="R96" s="124">
        <v>0</v>
      </c>
      <c r="S96" s="71">
        <f t="shared" si="32"/>
        <v>2</v>
      </c>
      <c r="T96" s="73">
        <v>0.75</v>
      </c>
      <c r="U96" s="73">
        <f t="shared" si="31"/>
        <v>0.75</v>
      </c>
      <c r="V96" s="72">
        <f t="shared" si="33"/>
        <v>1.5</v>
      </c>
      <c r="W96" s="85">
        <v>0</v>
      </c>
      <c r="X96" s="72">
        <f t="shared" si="34"/>
        <v>0</v>
      </c>
      <c r="Y96" s="85">
        <v>0</v>
      </c>
      <c r="Z96" s="125">
        <f t="shared" si="29"/>
        <v>0</v>
      </c>
      <c r="AA96" s="85">
        <v>0</v>
      </c>
      <c r="AB96" s="125">
        <f t="shared" si="29"/>
        <v>0</v>
      </c>
      <c r="AC96" s="85">
        <v>0</v>
      </c>
      <c r="AD96" s="72">
        <f t="shared" si="35"/>
        <v>0</v>
      </c>
    </row>
    <row r="97" spans="1:30" s="74" customFormat="1">
      <c r="A97" s="122">
        <f t="shared" si="36"/>
        <v>89</v>
      </c>
      <c r="B97" s="71" t="s">
        <v>51</v>
      </c>
      <c r="C97" s="71" t="s">
        <v>25</v>
      </c>
      <c r="D97" s="71" t="s">
        <v>978</v>
      </c>
      <c r="E97" s="123" t="s">
        <v>976</v>
      </c>
      <c r="F97" s="71" t="s">
        <v>977</v>
      </c>
      <c r="G97" s="71"/>
      <c r="H97" s="71"/>
      <c r="I97" s="71" t="s">
        <v>1042</v>
      </c>
      <c r="J97" s="71" t="s">
        <v>132</v>
      </c>
      <c r="K97" s="71" t="s">
        <v>108</v>
      </c>
      <c r="L97" s="71">
        <v>33160</v>
      </c>
      <c r="M97" s="71" t="s">
        <v>89</v>
      </c>
      <c r="N97" s="124">
        <v>1</v>
      </c>
      <c r="O97" s="133"/>
      <c r="P97" s="124">
        <v>0</v>
      </c>
      <c r="Q97" s="124">
        <v>0</v>
      </c>
      <c r="R97" s="124">
        <v>0</v>
      </c>
      <c r="S97" s="71">
        <f t="shared" si="32"/>
        <v>2</v>
      </c>
      <c r="T97" s="73">
        <v>0.5</v>
      </c>
      <c r="U97" s="73">
        <f t="shared" si="31"/>
        <v>0.5</v>
      </c>
      <c r="V97" s="72">
        <f t="shared" si="33"/>
        <v>1</v>
      </c>
      <c r="W97" s="85">
        <v>0</v>
      </c>
      <c r="X97" s="72">
        <f t="shared" si="34"/>
        <v>0</v>
      </c>
      <c r="Y97" s="85">
        <v>0</v>
      </c>
      <c r="Z97" s="125">
        <f t="shared" si="29"/>
        <v>0</v>
      </c>
      <c r="AA97" s="85">
        <v>0</v>
      </c>
      <c r="AB97" s="125">
        <f t="shared" si="29"/>
        <v>0</v>
      </c>
      <c r="AC97" s="85">
        <v>0</v>
      </c>
      <c r="AD97" s="72">
        <f t="shared" si="35"/>
        <v>0</v>
      </c>
    </row>
    <row r="98" spans="1:30" s="74" customFormat="1">
      <c r="A98" s="122">
        <f t="shared" si="36"/>
        <v>90</v>
      </c>
      <c r="B98" s="71" t="s">
        <v>51</v>
      </c>
      <c r="C98" s="71" t="s">
        <v>25</v>
      </c>
      <c r="D98" s="71" t="s">
        <v>981</v>
      </c>
      <c r="E98" s="123" t="s">
        <v>979</v>
      </c>
      <c r="F98" s="71" t="s">
        <v>980</v>
      </c>
      <c r="G98" s="71"/>
      <c r="H98" s="71"/>
      <c r="I98" s="71" t="s">
        <v>128</v>
      </c>
      <c r="J98" s="71" t="s">
        <v>121</v>
      </c>
      <c r="K98" s="71" t="s">
        <v>108</v>
      </c>
      <c r="L98" s="71">
        <v>33332</v>
      </c>
      <c r="M98" s="71" t="s">
        <v>89</v>
      </c>
      <c r="N98" s="124">
        <v>1</v>
      </c>
      <c r="O98" s="133"/>
      <c r="P98" s="124">
        <v>0</v>
      </c>
      <c r="Q98" s="124">
        <v>0</v>
      </c>
      <c r="R98" s="124">
        <v>0</v>
      </c>
      <c r="S98" s="71">
        <f t="shared" si="32"/>
        <v>2</v>
      </c>
      <c r="T98" s="73">
        <v>0.75</v>
      </c>
      <c r="U98" s="73">
        <f t="shared" si="31"/>
        <v>0.75</v>
      </c>
      <c r="V98" s="72">
        <f t="shared" si="33"/>
        <v>1.5</v>
      </c>
      <c r="W98" s="85">
        <v>0</v>
      </c>
      <c r="X98" s="72">
        <f t="shared" si="34"/>
        <v>0</v>
      </c>
      <c r="Y98" s="85">
        <v>0</v>
      </c>
      <c r="Z98" s="125">
        <f t="shared" si="29"/>
        <v>0</v>
      </c>
      <c r="AA98" s="85">
        <v>0</v>
      </c>
      <c r="AB98" s="125">
        <f t="shared" si="29"/>
        <v>0</v>
      </c>
      <c r="AC98" s="85">
        <v>0</v>
      </c>
      <c r="AD98" s="72">
        <f t="shared" si="35"/>
        <v>0</v>
      </c>
    </row>
    <row r="99" spans="1:30" s="74" customFormat="1">
      <c r="A99" s="122">
        <f t="shared" si="36"/>
        <v>91</v>
      </c>
      <c r="B99" s="71" t="s">
        <v>51</v>
      </c>
      <c r="C99" s="71" t="s">
        <v>25</v>
      </c>
      <c r="D99" s="123" t="str">
        <f t="shared" si="30"/>
        <v>Mr. Bob Taddonio and Mrs. Carol Tucker</v>
      </c>
      <c r="E99" s="123" t="s">
        <v>982</v>
      </c>
      <c r="F99" s="71" t="s">
        <v>983</v>
      </c>
      <c r="G99" s="71"/>
      <c r="H99" s="71"/>
      <c r="I99" s="71" t="s">
        <v>728</v>
      </c>
      <c r="J99" s="71" t="s">
        <v>172</v>
      </c>
      <c r="K99" s="71" t="s">
        <v>108</v>
      </c>
      <c r="L99" s="71">
        <v>33026</v>
      </c>
      <c r="M99" s="71" t="s">
        <v>89</v>
      </c>
      <c r="N99" s="124">
        <v>1</v>
      </c>
      <c r="O99" s="133"/>
      <c r="P99" s="124">
        <v>0</v>
      </c>
      <c r="Q99" s="124">
        <v>0</v>
      </c>
      <c r="R99" s="124">
        <v>0</v>
      </c>
      <c r="S99" s="71">
        <f t="shared" ref="S99:S102" si="37">+(3-(ISBLANK(F99)+ISBLANK(G99)+ISBLANK(H99))+1)</f>
        <v>2</v>
      </c>
      <c r="T99" s="73">
        <v>0.75</v>
      </c>
      <c r="U99" s="73">
        <f t="shared" ref="U99:U100" si="38">+IF(ISBLANK(O99),T99,100%)</f>
        <v>0.75</v>
      </c>
      <c r="V99" s="72">
        <f t="shared" ref="V99:V100" si="39">+S99*U99</f>
        <v>1.5</v>
      </c>
      <c r="W99" s="85">
        <v>0</v>
      </c>
      <c r="X99" s="72">
        <f t="shared" ref="X99" si="40">+S99*W99*T99</f>
        <v>0</v>
      </c>
      <c r="Y99" s="85">
        <v>0</v>
      </c>
      <c r="Z99" s="125">
        <f t="shared" ref="Z99" si="41">+Y99*$S99</f>
        <v>0</v>
      </c>
      <c r="AA99" s="85">
        <v>0</v>
      </c>
      <c r="AB99" s="125">
        <f t="shared" ref="AB99" si="42">+AA99*$S99</f>
        <v>0</v>
      </c>
      <c r="AC99" s="85">
        <v>0</v>
      </c>
      <c r="AD99" s="72">
        <f t="shared" ref="AD99" si="43">+AC99*$S99</f>
        <v>0</v>
      </c>
    </row>
    <row r="100" spans="1:30" s="74" customFormat="1">
      <c r="A100" s="122">
        <f t="shared" si="36"/>
        <v>92</v>
      </c>
      <c r="B100" s="71" t="s">
        <v>51</v>
      </c>
      <c r="C100" s="71" t="s">
        <v>25</v>
      </c>
      <c r="D100" s="123" t="s">
        <v>986</v>
      </c>
      <c r="E100" s="123" t="s">
        <v>984</v>
      </c>
      <c r="F100" s="71" t="s">
        <v>985</v>
      </c>
      <c r="G100" s="71"/>
      <c r="H100" s="71"/>
      <c r="I100" s="71" t="s">
        <v>733</v>
      </c>
      <c r="J100" s="71" t="s">
        <v>734</v>
      </c>
      <c r="K100" s="71" t="s">
        <v>108</v>
      </c>
      <c r="L100" s="71">
        <v>33154</v>
      </c>
      <c r="M100" s="71" t="s">
        <v>89</v>
      </c>
      <c r="N100" s="124">
        <v>0</v>
      </c>
      <c r="O100" s="133"/>
      <c r="P100" s="124">
        <v>0</v>
      </c>
      <c r="Q100" s="124">
        <v>0</v>
      </c>
      <c r="R100" s="124">
        <v>0</v>
      </c>
      <c r="S100" s="71">
        <f t="shared" si="37"/>
        <v>2</v>
      </c>
      <c r="T100" s="73">
        <v>0.5</v>
      </c>
      <c r="U100" s="73">
        <f t="shared" si="38"/>
        <v>0.5</v>
      </c>
      <c r="V100" s="72">
        <f t="shared" si="39"/>
        <v>1</v>
      </c>
      <c r="W100" s="85">
        <v>0</v>
      </c>
      <c r="X100" s="72">
        <f t="shared" ref="X100" si="44">+S100*W100*T100</f>
        <v>0</v>
      </c>
      <c r="Y100" s="85"/>
      <c r="Z100" s="125"/>
      <c r="AA100" s="85"/>
      <c r="AB100" s="125"/>
      <c r="AC100" s="85"/>
      <c r="AD100" s="72"/>
    </row>
    <row r="101" spans="1:30" s="74" customFormat="1">
      <c r="A101" s="122">
        <f t="shared" si="36"/>
        <v>93</v>
      </c>
      <c r="B101" s="71" t="s">
        <v>51</v>
      </c>
      <c r="C101" s="71" t="s">
        <v>25</v>
      </c>
      <c r="D101" s="123" t="str">
        <f t="shared" si="30"/>
        <v>Mr. Bob Glickman and Guest</v>
      </c>
      <c r="E101" s="123" t="s">
        <v>987</v>
      </c>
      <c r="F101" s="71" t="s">
        <v>14</v>
      </c>
      <c r="G101" s="71"/>
      <c r="H101" s="71"/>
      <c r="I101" s="71" t="s">
        <v>735</v>
      </c>
      <c r="J101" s="71" t="s">
        <v>736</v>
      </c>
      <c r="K101" s="71" t="s">
        <v>108</v>
      </c>
      <c r="L101" s="71">
        <v>33009</v>
      </c>
      <c r="M101" s="71" t="s">
        <v>89</v>
      </c>
      <c r="N101" s="124">
        <v>0</v>
      </c>
      <c r="O101" s="133"/>
      <c r="P101" s="124">
        <v>0</v>
      </c>
      <c r="Q101" s="124">
        <v>0</v>
      </c>
      <c r="R101" s="124">
        <v>0</v>
      </c>
      <c r="S101" s="71">
        <f t="shared" si="37"/>
        <v>2</v>
      </c>
      <c r="T101" s="73">
        <v>0.5</v>
      </c>
      <c r="U101" s="73">
        <f t="shared" ref="U101" si="45">+IF(ISBLANK(O101),T101,100%)</f>
        <v>0.5</v>
      </c>
      <c r="V101" s="72">
        <f t="shared" ref="V101" si="46">+S101*U101</f>
        <v>1</v>
      </c>
      <c r="W101" s="85">
        <v>0</v>
      </c>
      <c r="X101" s="72">
        <f t="shared" ref="X101" si="47">+S101*W101*T101</f>
        <v>0</v>
      </c>
      <c r="Y101" s="85"/>
      <c r="Z101" s="125"/>
      <c r="AA101" s="85"/>
      <c r="AB101" s="125"/>
      <c r="AC101" s="85"/>
      <c r="AD101" s="72"/>
    </row>
    <row r="102" spans="1:30" s="74" customFormat="1">
      <c r="A102" s="122">
        <f t="shared" si="36"/>
        <v>94</v>
      </c>
      <c r="B102" s="71" t="s">
        <v>51</v>
      </c>
      <c r="C102" s="71" t="s">
        <v>26</v>
      </c>
      <c r="D102" s="123" t="s">
        <v>990</v>
      </c>
      <c r="E102" s="123" t="s">
        <v>988</v>
      </c>
      <c r="F102" s="71" t="s">
        <v>989</v>
      </c>
      <c r="G102" s="71"/>
      <c r="H102" s="71"/>
      <c r="I102" s="71" t="s">
        <v>737</v>
      </c>
      <c r="J102" s="71" t="s">
        <v>738</v>
      </c>
      <c r="K102" s="71" t="s">
        <v>126</v>
      </c>
      <c r="L102" s="127" t="s">
        <v>739</v>
      </c>
      <c r="M102" s="71" t="s">
        <v>89</v>
      </c>
      <c r="N102" s="124">
        <v>0</v>
      </c>
      <c r="O102" s="133"/>
      <c r="P102" s="124">
        <v>0</v>
      </c>
      <c r="Q102" s="124">
        <v>0</v>
      </c>
      <c r="R102" s="124">
        <v>0</v>
      </c>
      <c r="S102" s="71">
        <f t="shared" si="37"/>
        <v>2</v>
      </c>
      <c r="T102" s="73">
        <v>0.5</v>
      </c>
      <c r="U102" s="73">
        <f t="shared" ref="U102" si="48">+IF(ISBLANK(O102),T102,100%)</f>
        <v>0.5</v>
      </c>
      <c r="V102" s="72">
        <f t="shared" ref="V102" si="49">+S102*U102</f>
        <v>1</v>
      </c>
      <c r="W102" s="85">
        <v>0</v>
      </c>
      <c r="X102" s="72">
        <f t="shared" ref="X102" si="50">+S102*W102*T102</f>
        <v>0</v>
      </c>
      <c r="Y102" s="85"/>
      <c r="Z102" s="125"/>
      <c r="AA102" s="85"/>
      <c r="AB102" s="125"/>
      <c r="AC102" s="85"/>
      <c r="AD102" s="72"/>
    </row>
    <row r="103" spans="1:30" s="74" customFormat="1">
      <c r="A103" s="122">
        <f t="shared" si="36"/>
        <v>95</v>
      </c>
      <c r="B103" s="71" t="s">
        <v>62</v>
      </c>
      <c r="C103" s="71" t="s">
        <v>26</v>
      </c>
      <c r="D103" s="123" t="s">
        <v>790</v>
      </c>
      <c r="E103" s="123" t="s">
        <v>790</v>
      </c>
      <c r="F103" s="71"/>
      <c r="G103" s="71"/>
      <c r="H103" s="71"/>
      <c r="I103" s="71" t="s">
        <v>135</v>
      </c>
      <c r="J103" s="71" t="s">
        <v>88</v>
      </c>
      <c r="K103" s="71" t="s">
        <v>88</v>
      </c>
      <c r="L103" s="71">
        <v>10019</v>
      </c>
      <c r="M103" s="71" t="s">
        <v>89</v>
      </c>
      <c r="N103" s="124">
        <v>1</v>
      </c>
      <c r="O103" s="133" t="s">
        <v>470</v>
      </c>
      <c r="P103" s="124">
        <v>1</v>
      </c>
      <c r="Q103" s="124">
        <v>1</v>
      </c>
      <c r="R103" s="124">
        <v>1</v>
      </c>
      <c r="S103" s="71">
        <f t="shared" si="32"/>
        <v>1</v>
      </c>
      <c r="T103" s="73">
        <v>1</v>
      </c>
      <c r="U103" s="73">
        <f t="shared" si="31"/>
        <v>1</v>
      </c>
      <c r="V103" s="72">
        <f t="shared" si="33"/>
        <v>1</v>
      </c>
      <c r="W103" s="85">
        <v>1</v>
      </c>
      <c r="X103" s="72">
        <f t="shared" si="34"/>
        <v>1</v>
      </c>
      <c r="Y103" s="85">
        <v>1</v>
      </c>
      <c r="Z103" s="125">
        <f t="shared" si="29"/>
        <v>1</v>
      </c>
      <c r="AA103" s="85">
        <v>1</v>
      </c>
      <c r="AB103" s="125">
        <f t="shared" si="29"/>
        <v>1</v>
      </c>
      <c r="AC103" s="85">
        <v>1</v>
      </c>
      <c r="AD103" s="72">
        <f t="shared" si="35"/>
        <v>1</v>
      </c>
    </row>
    <row r="104" spans="1:30" s="74" customFormat="1">
      <c r="A104" s="122">
        <f t="shared" si="36"/>
        <v>96</v>
      </c>
      <c r="B104" s="71" t="s">
        <v>62</v>
      </c>
      <c r="C104" s="71" t="s">
        <v>26</v>
      </c>
      <c r="D104" s="123" t="str">
        <f t="shared" si="30"/>
        <v>Mr. Dany Mandel and Ms. Eva Brada</v>
      </c>
      <c r="E104" s="123" t="s">
        <v>789</v>
      </c>
      <c r="F104" s="71" t="s">
        <v>1063</v>
      </c>
      <c r="G104" s="71"/>
      <c r="H104" s="71"/>
      <c r="I104" s="71" t="s">
        <v>160</v>
      </c>
      <c r="J104" s="71" t="s">
        <v>161</v>
      </c>
      <c r="K104" s="71" t="s">
        <v>85</v>
      </c>
      <c r="L104" s="71" t="s">
        <v>162</v>
      </c>
      <c r="M104" s="71" t="s">
        <v>87</v>
      </c>
      <c r="N104" s="124">
        <v>1</v>
      </c>
      <c r="O104" s="133" t="s">
        <v>470</v>
      </c>
      <c r="P104" s="124">
        <v>0</v>
      </c>
      <c r="Q104" s="124">
        <v>1</v>
      </c>
      <c r="R104" s="124">
        <v>1</v>
      </c>
      <c r="S104" s="71">
        <f t="shared" si="32"/>
        <v>2</v>
      </c>
      <c r="T104" s="73">
        <v>1</v>
      </c>
      <c r="U104" s="73">
        <f t="shared" ref="U104:U117" si="51">+IF(ISBLANK(O104),T104,100%)</f>
        <v>1</v>
      </c>
      <c r="V104" s="72">
        <f t="shared" si="33"/>
        <v>2</v>
      </c>
      <c r="W104" s="85">
        <v>0</v>
      </c>
      <c r="X104" s="72">
        <f t="shared" si="34"/>
        <v>0</v>
      </c>
      <c r="Y104" s="85">
        <v>0</v>
      </c>
      <c r="Z104" s="125">
        <f t="shared" si="29"/>
        <v>0</v>
      </c>
      <c r="AA104" s="85">
        <v>0</v>
      </c>
      <c r="AB104" s="125">
        <f t="shared" si="29"/>
        <v>0</v>
      </c>
      <c r="AC104" s="85">
        <v>0</v>
      </c>
      <c r="AD104" s="72">
        <f t="shared" si="35"/>
        <v>0</v>
      </c>
    </row>
    <row r="105" spans="1:30" s="74" customFormat="1">
      <c r="A105" s="122">
        <f t="shared" si="36"/>
        <v>97</v>
      </c>
      <c r="B105" s="71" t="s">
        <v>62</v>
      </c>
      <c r="C105" s="71" t="s">
        <v>26</v>
      </c>
      <c r="D105" s="123" t="str">
        <f t="shared" si="30"/>
        <v>Mr. Brian Pszeniczny and Ms. Kate Bucciarelli</v>
      </c>
      <c r="E105" s="123" t="s">
        <v>787</v>
      </c>
      <c r="F105" s="71" t="s">
        <v>991</v>
      </c>
      <c r="G105" s="71"/>
      <c r="H105" s="71"/>
      <c r="I105" s="71" t="s">
        <v>93</v>
      </c>
      <c r="J105" s="71" t="s">
        <v>94</v>
      </c>
      <c r="K105" s="71" t="s">
        <v>85</v>
      </c>
      <c r="L105" s="71" t="s">
        <v>95</v>
      </c>
      <c r="M105" s="71" t="s">
        <v>87</v>
      </c>
      <c r="N105" s="124">
        <v>1</v>
      </c>
      <c r="O105" s="133" t="s">
        <v>470</v>
      </c>
      <c r="P105" s="124">
        <v>1</v>
      </c>
      <c r="Q105" s="124">
        <v>1</v>
      </c>
      <c r="R105" s="124">
        <v>1</v>
      </c>
      <c r="S105" s="71">
        <f t="shared" si="32"/>
        <v>2</v>
      </c>
      <c r="T105" s="73">
        <v>1</v>
      </c>
      <c r="U105" s="73">
        <f t="shared" si="51"/>
        <v>1</v>
      </c>
      <c r="V105" s="72">
        <f t="shared" si="33"/>
        <v>2</v>
      </c>
      <c r="W105" s="85">
        <v>0</v>
      </c>
      <c r="X105" s="72">
        <f t="shared" si="34"/>
        <v>0</v>
      </c>
      <c r="Y105" s="85">
        <v>1</v>
      </c>
      <c r="Z105" s="125">
        <f t="shared" si="29"/>
        <v>2</v>
      </c>
      <c r="AA105" s="85">
        <v>1</v>
      </c>
      <c r="AB105" s="125">
        <f t="shared" si="29"/>
        <v>2</v>
      </c>
      <c r="AC105" s="85">
        <v>1</v>
      </c>
      <c r="AD105" s="72">
        <f t="shared" si="35"/>
        <v>2</v>
      </c>
    </row>
    <row r="106" spans="1:30" s="74" customFormat="1">
      <c r="A106" s="122">
        <f t="shared" si="36"/>
        <v>98</v>
      </c>
      <c r="B106" s="71" t="s">
        <v>62</v>
      </c>
      <c r="C106" s="71" t="s">
        <v>26</v>
      </c>
      <c r="D106" s="123" t="s">
        <v>786</v>
      </c>
      <c r="E106" s="123" t="s">
        <v>786</v>
      </c>
      <c r="F106" s="71"/>
      <c r="G106" s="71"/>
      <c r="H106" s="71"/>
      <c r="I106" s="71" t="s">
        <v>93</v>
      </c>
      <c r="J106" s="71" t="s">
        <v>94</v>
      </c>
      <c r="K106" s="71" t="s">
        <v>85</v>
      </c>
      <c r="L106" s="71" t="s">
        <v>95</v>
      </c>
      <c r="M106" s="71" t="s">
        <v>87</v>
      </c>
      <c r="N106" s="124">
        <v>1</v>
      </c>
      <c r="O106" s="133" t="s">
        <v>470</v>
      </c>
      <c r="P106" s="124">
        <v>1</v>
      </c>
      <c r="Q106" s="124">
        <v>1</v>
      </c>
      <c r="R106" s="124">
        <v>1</v>
      </c>
      <c r="S106" s="71">
        <f t="shared" si="32"/>
        <v>1</v>
      </c>
      <c r="T106" s="73">
        <v>1</v>
      </c>
      <c r="U106" s="73">
        <f t="shared" si="51"/>
        <v>1</v>
      </c>
      <c r="V106" s="72">
        <f t="shared" si="33"/>
        <v>1</v>
      </c>
      <c r="W106" s="85">
        <v>0</v>
      </c>
      <c r="X106" s="72">
        <f t="shared" si="34"/>
        <v>0</v>
      </c>
      <c r="Y106" s="85">
        <v>1</v>
      </c>
      <c r="Z106" s="125">
        <f t="shared" si="29"/>
        <v>1</v>
      </c>
      <c r="AA106" s="85">
        <v>1</v>
      </c>
      <c r="AB106" s="125">
        <f t="shared" si="29"/>
        <v>1</v>
      </c>
      <c r="AC106" s="85">
        <v>1</v>
      </c>
      <c r="AD106" s="72">
        <f t="shared" si="35"/>
        <v>1</v>
      </c>
    </row>
    <row r="107" spans="1:30" s="74" customFormat="1">
      <c r="A107" s="122">
        <f t="shared" si="36"/>
        <v>99</v>
      </c>
      <c r="B107" s="71" t="s">
        <v>66</v>
      </c>
      <c r="C107" s="71" t="s">
        <v>26</v>
      </c>
      <c r="D107" s="123" t="s">
        <v>992</v>
      </c>
      <c r="E107" s="123" t="s">
        <v>785</v>
      </c>
      <c r="F107" s="71" t="s">
        <v>788</v>
      </c>
      <c r="G107" s="71"/>
      <c r="H107" s="71"/>
      <c r="I107" s="71" t="s">
        <v>261</v>
      </c>
      <c r="J107" s="71" t="s">
        <v>96</v>
      </c>
      <c r="K107" s="71" t="s">
        <v>85</v>
      </c>
      <c r="L107" s="71" t="s">
        <v>262</v>
      </c>
      <c r="M107" s="71" t="s">
        <v>87</v>
      </c>
      <c r="N107" s="124">
        <v>1</v>
      </c>
      <c r="O107" s="133" t="s">
        <v>470</v>
      </c>
      <c r="P107" s="124">
        <v>1</v>
      </c>
      <c r="Q107" s="124">
        <v>1</v>
      </c>
      <c r="R107" s="124">
        <v>1</v>
      </c>
      <c r="S107" s="71">
        <f t="shared" si="32"/>
        <v>2</v>
      </c>
      <c r="T107" s="73">
        <v>1</v>
      </c>
      <c r="U107" s="73">
        <f t="shared" si="51"/>
        <v>1</v>
      </c>
      <c r="V107" s="72">
        <f t="shared" si="33"/>
        <v>2</v>
      </c>
      <c r="W107" s="85">
        <v>0</v>
      </c>
      <c r="X107" s="72">
        <f t="shared" si="34"/>
        <v>0</v>
      </c>
      <c r="Y107" s="85">
        <v>0</v>
      </c>
      <c r="Z107" s="125">
        <f t="shared" si="29"/>
        <v>0</v>
      </c>
      <c r="AA107" s="85">
        <v>0</v>
      </c>
      <c r="AB107" s="125">
        <f t="shared" si="29"/>
        <v>0</v>
      </c>
      <c r="AC107" s="85">
        <v>0</v>
      </c>
      <c r="AD107" s="72">
        <f t="shared" si="35"/>
        <v>0</v>
      </c>
    </row>
    <row r="108" spans="1:30" s="74" customFormat="1">
      <c r="A108" s="122">
        <f t="shared" si="36"/>
        <v>100</v>
      </c>
      <c r="B108" s="71" t="s">
        <v>66</v>
      </c>
      <c r="C108" s="71" t="s">
        <v>26</v>
      </c>
      <c r="D108" s="123" t="s">
        <v>994</v>
      </c>
      <c r="E108" s="123" t="s">
        <v>993</v>
      </c>
      <c r="F108" s="71" t="s">
        <v>782</v>
      </c>
      <c r="G108" s="71"/>
      <c r="H108" s="71"/>
      <c r="I108" s="71" t="s">
        <v>1043</v>
      </c>
      <c r="J108" s="71" t="s">
        <v>96</v>
      </c>
      <c r="K108" s="71" t="s">
        <v>85</v>
      </c>
      <c r="L108" s="71" t="s">
        <v>97</v>
      </c>
      <c r="M108" s="71" t="s">
        <v>87</v>
      </c>
      <c r="N108" s="124">
        <v>1</v>
      </c>
      <c r="O108" s="133"/>
      <c r="P108" s="124">
        <v>0</v>
      </c>
      <c r="Q108" s="124">
        <v>0</v>
      </c>
      <c r="R108" s="124">
        <v>0</v>
      </c>
      <c r="S108" s="71">
        <f t="shared" si="32"/>
        <v>2</v>
      </c>
      <c r="T108" s="73">
        <v>1</v>
      </c>
      <c r="U108" s="73">
        <f t="shared" si="51"/>
        <v>1</v>
      </c>
      <c r="V108" s="72">
        <f t="shared" si="33"/>
        <v>2</v>
      </c>
      <c r="W108" s="85">
        <v>0</v>
      </c>
      <c r="X108" s="72">
        <f t="shared" si="34"/>
        <v>0</v>
      </c>
      <c r="Y108" s="85">
        <v>0</v>
      </c>
      <c r="Z108" s="125">
        <f t="shared" si="29"/>
        <v>0</v>
      </c>
      <c r="AA108" s="85">
        <v>0</v>
      </c>
      <c r="AB108" s="125">
        <f t="shared" si="29"/>
        <v>0</v>
      </c>
      <c r="AC108" s="85">
        <v>0</v>
      </c>
      <c r="AD108" s="72">
        <f t="shared" si="35"/>
        <v>0</v>
      </c>
    </row>
    <row r="109" spans="1:30" s="74" customFormat="1">
      <c r="A109" s="122">
        <f t="shared" si="36"/>
        <v>101</v>
      </c>
      <c r="B109" s="71" t="s">
        <v>66</v>
      </c>
      <c r="C109" s="71" t="s">
        <v>26</v>
      </c>
      <c r="D109" s="123" t="s">
        <v>995</v>
      </c>
      <c r="E109" s="123" t="s">
        <v>781</v>
      </c>
      <c r="F109" s="71" t="s">
        <v>783</v>
      </c>
      <c r="G109" s="71"/>
      <c r="H109" s="71"/>
      <c r="I109" s="71" t="s">
        <v>547</v>
      </c>
      <c r="J109" s="71" t="s">
        <v>548</v>
      </c>
      <c r="K109" s="71" t="s">
        <v>85</v>
      </c>
      <c r="L109" s="71" t="s">
        <v>549</v>
      </c>
      <c r="M109" s="71" t="s">
        <v>87</v>
      </c>
      <c r="N109" s="124">
        <v>1</v>
      </c>
      <c r="O109" s="133"/>
      <c r="P109" s="124">
        <v>0</v>
      </c>
      <c r="Q109" s="124">
        <v>0</v>
      </c>
      <c r="R109" s="124">
        <v>0</v>
      </c>
      <c r="S109" s="71">
        <f t="shared" si="32"/>
        <v>2</v>
      </c>
      <c r="T109" s="73">
        <v>0</v>
      </c>
      <c r="U109" s="73">
        <f t="shared" si="51"/>
        <v>0</v>
      </c>
      <c r="V109" s="72">
        <f t="shared" si="33"/>
        <v>0</v>
      </c>
      <c r="W109" s="85">
        <v>0</v>
      </c>
      <c r="X109" s="72">
        <f t="shared" si="34"/>
        <v>0</v>
      </c>
      <c r="Y109" s="85">
        <v>0</v>
      </c>
      <c r="Z109" s="125">
        <f t="shared" si="29"/>
        <v>0</v>
      </c>
      <c r="AA109" s="85">
        <v>0</v>
      </c>
      <c r="AB109" s="125">
        <f t="shared" si="29"/>
        <v>0</v>
      </c>
      <c r="AC109" s="85">
        <v>0</v>
      </c>
      <c r="AD109" s="72">
        <f t="shared" si="35"/>
        <v>0</v>
      </c>
    </row>
    <row r="110" spans="1:30" s="74" customFormat="1">
      <c r="A110" s="122">
        <f t="shared" si="36"/>
        <v>102</v>
      </c>
      <c r="B110" s="71" t="s">
        <v>66</v>
      </c>
      <c r="C110" s="71" t="s">
        <v>26</v>
      </c>
      <c r="D110" s="123" t="s">
        <v>784</v>
      </c>
      <c r="E110" s="123" t="s">
        <v>784</v>
      </c>
      <c r="F110" s="71"/>
      <c r="G110" s="71"/>
      <c r="H110" s="71"/>
      <c r="I110" s="71" t="s">
        <v>1044</v>
      </c>
      <c r="J110" s="71" t="s">
        <v>88</v>
      </c>
      <c r="K110" s="71" t="s">
        <v>88</v>
      </c>
      <c r="L110" s="71">
        <v>10016</v>
      </c>
      <c r="M110" s="71" t="s">
        <v>89</v>
      </c>
      <c r="N110" s="124">
        <v>1</v>
      </c>
      <c r="O110" s="133"/>
      <c r="P110" s="124">
        <v>0</v>
      </c>
      <c r="Q110" s="124">
        <v>0</v>
      </c>
      <c r="R110" s="124">
        <v>0</v>
      </c>
      <c r="S110" s="71">
        <f t="shared" si="32"/>
        <v>1</v>
      </c>
      <c r="T110" s="73">
        <v>1</v>
      </c>
      <c r="U110" s="73">
        <f t="shared" si="51"/>
        <v>1</v>
      </c>
      <c r="V110" s="72">
        <f t="shared" si="33"/>
        <v>1</v>
      </c>
      <c r="W110" s="85">
        <v>0</v>
      </c>
      <c r="X110" s="72">
        <f t="shared" si="34"/>
        <v>0</v>
      </c>
      <c r="Y110" s="85">
        <v>0</v>
      </c>
      <c r="Z110" s="125">
        <f t="shared" si="29"/>
        <v>0</v>
      </c>
      <c r="AA110" s="85">
        <v>0</v>
      </c>
      <c r="AB110" s="125">
        <f t="shared" si="29"/>
        <v>0</v>
      </c>
      <c r="AC110" s="85">
        <v>0</v>
      </c>
      <c r="AD110" s="72">
        <f t="shared" si="35"/>
        <v>0</v>
      </c>
    </row>
    <row r="111" spans="1:30" s="74" customFormat="1">
      <c r="A111" s="122">
        <f t="shared" si="36"/>
        <v>103</v>
      </c>
      <c r="B111" s="71" t="s">
        <v>66</v>
      </c>
      <c r="C111" s="71" t="s">
        <v>26</v>
      </c>
      <c r="D111" s="123" t="str">
        <f t="shared" si="30"/>
        <v>Mr. Daniel Metrikin and Ms. Lisa Skapinker</v>
      </c>
      <c r="E111" s="123" t="s">
        <v>769</v>
      </c>
      <c r="F111" s="71" t="s">
        <v>996</v>
      </c>
      <c r="G111" s="71"/>
      <c r="H111" s="71"/>
      <c r="I111" s="71" t="s">
        <v>1045</v>
      </c>
      <c r="J111" s="71" t="s">
        <v>555</v>
      </c>
      <c r="K111" s="71" t="s">
        <v>103</v>
      </c>
      <c r="L111" s="71">
        <v>94305</v>
      </c>
      <c r="M111" s="71" t="s">
        <v>89</v>
      </c>
      <c r="N111" s="124">
        <v>1</v>
      </c>
      <c r="O111" s="133"/>
      <c r="P111" s="124">
        <v>0</v>
      </c>
      <c r="Q111" s="124">
        <v>0</v>
      </c>
      <c r="R111" s="124">
        <v>0</v>
      </c>
      <c r="S111" s="71">
        <f t="shared" si="32"/>
        <v>2</v>
      </c>
      <c r="T111" s="73">
        <v>0.5</v>
      </c>
      <c r="U111" s="73">
        <f t="shared" si="51"/>
        <v>0.5</v>
      </c>
      <c r="V111" s="72">
        <f t="shared" si="33"/>
        <v>1</v>
      </c>
      <c r="W111" s="85">
        <v>0</v>
      </c>
      <c r="X111" s="72">
        <f t="shared" si="34"/>
        <v>0</v>
      </c>
      <c r="Y111" s="85">
        <v>0</v>
      </c>
      <c r="Z111" s="125">
        <f t="shared" si="29"/>
        <v>0</v>
      </c>
      <c r="AA111" s="85">
        <v>0</v>
      </c>
      <c r="AB111" s="125">
        <f t="shared" si="29"/>
        <v>0</v>
      </c>
      <c r="AC111" s="85">
        <v>0</v>
      </c>
      <c r="AD111" s="72">
        <f t="shared" si="35"/>
        <v>0</v>
      </c>
    </row>
    <row r="112" spans="1:30" s="74" customFormat="1">
      <c r="A112" s="122">
        <f t="shared" si="36"/>
        <v>104</v>
      </c>
      <c r="B112" s="71" t="s">
        <v>66</v>
      </c>
      <c r="C112" s="71" t="s">
        <v>26</v>
      </c>
      <c r="D112" s="123" t="str">
        <f t="shared" si="30"/>
        <v>Mr. Ramzi Habibi and Ms. Masiela Lusha</v>
      </c>
      <c r="E112" s="123" t="s">
        <v>768</v>
      </c>
      <c r="F112" s="71" t="s">
        <v>997</v>
      </c>
      <c r="G112" s="71"/>
      <c r="H112" s="71"/>
      <c r="I112" s="71" t="s">
        <v>154</v>
      </c>
      <c r="J112" s="71" t="s">
        <v>102</v>
      </c>
      <c r="K112" s="71" t="s">
        <v>103</v>
      </c>
      <c r="L112" s="71">
        <v>90049</v>
      </c>
      <c r="M112" s="71" t="s">
        <v>87</v>
      </c>
      <c r="N112" s="124">
        <v>1</v>
      </c>
      <c r="O112" s="133" t="s">
        <v>470</v>
      </c>
      <c r="P112" s="124">
        <v>0</v>
      </c>
      <c r="Q112" s="124">
        <v>1</v>
      </c>
      <c r="R112" s="124">
        <v>1</v>
      </c>
      <c r="S112" s="71">
        <f t="shared" si="32"/>
        <v>2</v>
      </c>
      <c r="T112" s="73">
        <v>1</v>
      </c>
      <c r="U112" s="73">
        <f t="shared" si="51"/>
        <v>1</v>
      </c>
      <c r="V112" s="72">
        <f t="shared" si="33"/>
        <v>2</v>
      </c>
      <c r="W112" s="85">
        <v>0</v>
      </c>
      <c r="X112" s="72">
        <f t="shared" si="34"/>
        <v>0</v>
      </c>
      <c r="Y112" s="85">
        <v>0</v>
      </c>
      <c r="Z112" s="125">
        <f t="shared" si="29"/>
        <v>0</v>
      </c>
      <c r="AA112" s="85">
        <v>0</v>
      </c>
      <c r="AB112" s="125">
        <f t="shared" si="29"/>
        <v>0</v>
      </c>
      <c r="AC112" s="85">
        <v>0</v>
      </c>
      <c r="AD112" s="72">
        <f t="shared" si="35"/>
        <v>0</v>
      </c>
    </row>
    <row r="113" spans="1:30" s="74" customFormat="1">
      <c r="A113" s="122">
        <f t="shared" si="36"/>
        <v>105</v>
      </c>
      <c r="B113" s="71" t="s">
        <v>62</v>
      </c>
      <c r="C113" s="71" t="s">
        <v>26</v>
      </c>
      <c r="D113" s="123" t="str">
        <f t="shared" si="30"/>
        <v>Mr. Matt Unruh and Ms. Michelle Cleghorn</v>
      </c>
      <c r="E113" s="123" t="s">
        <v>767</v>
      </c>
      <c r="F113" s="71" t="s">
        <v>998</v>
      </c>
      <c r="G113" s="71"/>
      <c r="H113" s="71"/>
      <c r="I113" s="71" t="s">
        <v>90</v>
      </c>
      <c r="J113" s="71" t="s">
        <v>91</v>
      </c>
      <c r="K113" s="71" t="s">
        <v>85</v>
      </c>
      <c r="L113" s="71" t="s">
        <v>92</v>
      </c>
      <c r="M113" s="71" t="s">
        <v>87</v>
      </c>
      <c r="N113" s="124">
        <v>1</v>
      </c>
      <c r="O113" s="133" t="s">
        <v>470</v>
      </c>
      <c r="P113" s="124">
        <v>0</v>
      </c>
      <c r="Q113" s="124">
        <v>1</v>
      </c>
      <c r="R113" s="124">
        <v>1</v>
      </c>
      <c r="S113" s="71">
        <f t="shared" si="32"/>
        <v>2</v>
      </c>
      <c r="T113" s="73">
        <v>1</v>
      </c>
      <c r="U113" s="73">
        <f t="shared" si="51"/>
        <v>1</v>
      </c>
      <c r="V113" s="72">
        <f t="shared" si="33"/>
        <v>2</v>
      </c>
      <c r="W113" s="85">
        <v>0</v>
      </c>
      <c r="X113" s="72">
        <f t="shared" si="34"/>
        <v>0</v>
      </c>
      <c r="Y113" s="85">
        <v>0</v>
      </c>
      <c r="Z113" s="125">
        <f t="shared" si="29"/>
        <v>0</v>
      </c>
      <c r="AA113" s="85">
        <v>0</v>
      </c>
      <c r="AB113" s="125">
        <f t="shared" si="29"/>
        <v>0</v>
      </c>
      <c r="AC113" s="85">
        <v>0</v>
      </c>
      <c r="AD113" s="72">
        <f t="shared" si="35"/>
        <v>0</v>
      </c>
    </row>
    <row r="114" spans="1:30" s="74" customFormat="1">
      <c r="A114" s="122">
        <f t="shared" si="36"/>
        <v>106</v>
      </c>
      <c r="B114" s="71" t="s">
        <v>62</v>
      </c>
      <c r="C114" s="71" t="s">
        <v>26</v>
      </c>
      <c r="D114" s="123" t="str">
        <f t="shared" si="30"/>
        <v>Mr. Vedran Milosevic and Ms. Juliana White</v>
      </c>
      <c r="E114" s="123" t="s">
        <v>766</v>
      </c>
      <c r="F114" s="71" t="s">
        <v>999</v>
      </c>
      <c r="G114" s="71"/>
      <c r="H114" s="71"/>
      <c r="I114" s="71" t="s">
        <v>239</v>
      </c>
      <c r="J114" s="71" t="s">
        <v>88</v>
      </c>
      <c r="K114" s="71" t="s">
        <v>88</v>
      </c>
      <c r="L114" s="71">
        <v>10111</v>
      </c>
      <c r="M114" s="71" t="s">
        <v>89</v>
      </c>
      <c r="N114" s="124">
        <v>1</v>
      </c>
      <c r="O114" s="133" t="s">
        <v>470</v>
      </c>
      <c r="P114" s="124">
        <v>1</v>
      </c>
      <c r="Q114" s="124">
        <v>1</v>
      </c>
      <c r="R114" s="124">
        <v>1</v>
      </c>
      <c r="S114" s="71">
        <f t="shared" si="32"/>
        <v>2</v>
      </c>
      <c r="T114" s="73">
        <v>1</v>
      </c>
      <c r="U114" s="73">
        <f t="shared" si="51"/>
        <v>1</v>
      </c>
      <c r="V114" s="72">
        <f t="shared" si="33"/>
        <v>2</v>
      </c>
      <c r="W114" s="85">
        <v>0</v>
      </c>
      <c r="X114" s="72">
        <f t="shared" si="34"/>
        <v>0</v>
      </c>
      <c r="Y114" s="85">
        <v>1</v>
      </c>
      <c r="Z114" s="125">
        <f t="shared" si="29"/>
        <v>2</v>
      </c>
      <c r="AA114" s="85">
        <v>1</v>
      </c>
      <c r="AB114" s="125">
        <f t="shared" si="29"/>
        <v>2</v>
      </c>
      <c r="AC114" s="85">
        <v>1</v>
      </c>
      <c r="AD114" s="72">
        <f t="shared" si="35"/>
        <v>2</v>
      </c>
    </row>
    <row r="115" spans="1:30" s="74" customFormat="1">
      <c r="A115" s="122">
        <f t="shared" si="36"/>
        <v>107</v>
      </c>
      <c r="B115" s="71" t="s">
        <v>62</v>
      </c>
      <c r="C115" s="71" t="s">
        <v>26</v>
      </c>
      <c r="D115" s="123" t="s">
        <v>780</v>
      </c>
      <c r="E115" s="123" t="s">
        <v>780</v>
      </c>
      <c r="F115" s="71"/>
      <c r="G115" s="71"/>
      <c r="H115" s="71"/>
      <c r="I115" s="71" t="s">
        <v>169</v>
      </c>
      <c r="J115" s="71" t="s">
        <v>170</v>
      </c>
      <c r="K115" s="71" t="s">
        <v>103</v>
      </c>
      <c r="L115" s="71">
        <v>91303</v>
      </c>
      <c r="M115" s="71" t="s">
        <v>89</v>
      </c>
      <c r="N115" s="124">
        <v>1</v>
      </c>
      <c r="O115" s="133"/>
      <c r="P115" s="124">
        <v>0</v>
      </c>
      <c r="Q115" s="124">
        <v>0</v>
      </c>
      <c r="R115" s="124">
        <v>0</v>
      </c>
      <c r="S115" s="71">
        <f t="shared" si="32"/>
        <v>1</v>
      </c>
      <c r="T115" s="73">
        <v>0.5</v>
      </c>
      <c r="U115" s="73">
        <f t="shared" si="51"/>
        <v>0.5</v>
      </c>
      <c r="V115" s="72">
        <f t="shared" si="33"/>
        <v>0.5</v>
      </c>
      <c r="W115" s="85">
        <v>0</v>
      </c>
      <c r="X115" s="72">
        <f t="shared" si="34"/>
        <v>0</v>
      </c>
      <c r="Y115" s="85">
        <v>0</v>
      </c>
      <c r="Z115" s="125">
        <f t="shared" si="29"/>
        <v>0</v>
      </c>
      <c r="AA115" s="85">
        <v>0</v>
      </c>
      <c r="AB115" s="125">
        <f t="shared" si="29"/>
        <v>0</v>
      </c>
      <c r="AC115" s="85">
        <v>0</v>
      </c>
      <c r="AD115" s="72">
        <f t="shared" si="35"/>
        <v>0</v>
      </c>
    </row>
    <row r="116" spans="1:30" s="74" customFormat="1">
      <c r="A116" s="122">
        <f t="shared" si="36"/>
        <v>108</v>
      </c>
      <c r="B116" s="71" t="s">
        <v>62</v>
      </c>
      <c r="C116" s="71" t="s">
        <v>26</v>
      </c>
      <c r="D116" s="123" t="s">
        <v>770</v>
      </c>
      <c r="E116" s="123" t="s">
        <v>770</v>
      </c>
      <c r="F116" s="71"/>
      <c r="G116" s="71"/>
      <c r="H116" s="71"/>
      <c r="I116" s="71" t="s">
        <v>136</v>
      </c>
      <c r="J116" s="71" t="s">
        <v>138</v>
      </c>
      <c r="K116" s="71" t="s">
        <v>103</v>
      </c>
      <c r="L116" s="71">
        <v>94105</v>
      </c>
      <c r="M116" s="71" t="s">
        <v>89</v>
      </c>
      <c r="N116" s="124">
        <v>0</v>
      </c>
      <c r="O116" s="133" t="s">
        <v>470</v>
      </c>
      <c r="P116" s="124">
        <v>1</v>
      </c>
      <c r="Q116" s="124">
        <v>1</v>
      </c>
      <c r="R116" s="124">
        <v>1</v>
      </c>
      <c r="S116" s="71">
        <f t="shared" si="32"/>
        <v>1</v>
      </c>
      <c r="T116" s="73">
        <v>1</v>
      </c>
      <c r="U116" s="73">
        <f t="shared" si="51"/>
        <v>1</v>
      </c>
      <c r="V116" s="72">
        <f t="shared" si="33"/>
        <v>1</v>
      </c>
      <c r="W116" s="85">
        <v>0</v>
      </c>
      <c r="X116" s="72">
        <f t="shared" si="34"/>
        <v>0</v>
      </c>
      <c r="Y116" s="85">
        <v>0</v>
      </c>
      <c r="Z116" s="125">
        <f t="shared" si="29"/>
        <v>0</v>
      </c>
      <c r="AA116" s="85">
        <v>0</v>
      </c>
      <c r="AB116" s="125">
        <f t="shared" si="29"/>
        <v>0</v>
      </c>
      <c r="AC116" s="85">
        <v>0</v>
      </c>
      <c r="AD116" s="72">
        <f t="shared" si="35"/>
        <v>0</v>
      </c>
    </row>
    <row r="117" spans="1:30" s="74" customFormat="1">
      <c r="A117" s="122">
        <f t="shared" si="36"/>
        <v>109</v>
      </c>
      <c r="B117" s="71" t="s">
        <v>62</v>
      </c>
      <c r="C117" s="71" t="s">
        <v>26</v>
      </c>
      <c r="D117" s="123" t="s">
        <v>1000</v>
      </c>
      <c r="E117" s="123" t="s">
        <v>771</v>
      </c>
      <c r="F117" s="71" t="s">
        <v>772</v>
      </c>
      <c r="G117" s="71"/>
      <c r="H117" s="71"/>
      <c r="I117" s="71" t="s">
        <v>550</v>
      </c>
      <c r="J117" s="71" t="s">
        <v>96</v>
      </c>
      <c r="K117" s="71" t="s">
        <v>85</v>
      </c>
      <c r="L117" s="71" t="s">
        <v>551</v>
      </c>
      <c r="M117" s="71" t="s">
        <v>87</v>
      </c>
      <c r="N117" s="124">
        <v>1</v>
      </c>
      <c r="O117" s="133"/>
      <c r="P117" s="124">
        <v>0</v>
      </c>
      <c r="Q117" s="124">
        <v>0</v>
      </c>
      <c r="R117" s="124">
        <v>0</v>
      </c>
      <c r="S117" s="71">
        <f t="shared" si="32"/>
        <v>2</v>
      </c>
      <c r="T117" s="73">
        <v>0</v>
      </c>
      <c r="U117" s="73">
        <f t="shared" si="51"/>
        <v>0</v>
      </c>
      <c r="V117" s="72">
        <f t="shared" si="33"/>
        <v>0</v>
      </c>
      <c r="W117" s="85">
        <v>0</v>
      </c>
      <c r="X117" s="72">
        <f t="shared" si="34"/>
        <v>0</v>
      </c>
      <c r="Y117" s="85">
        <v>0</v>
      </c>
      <c r="Z117" s="125">
        <f t="shared" si="29"/>
        <v>0</v>
      </c>
      <c r="AA117" s="85">
        <v>0</v>
      </c>
      <c r="AB117" s="125">
        <f t="shared" si="29"/>
        <v>0</v>
      </c>
      <c r="AC117" s="85">
        <v>0</v>
      </c>
      <c r="AD117" s="72">
        <f t="shared" si="35"/>
        <v>0</v>
      </c>
    </row>
    <row r="118" spans="1:30" s="121" customFormat="1">
      <c r="A118" s="113">
        <f t="shared" si="36"/>
        <v>110</v>
      </c>
      <c r="B118" s="114" t="s">
        <v>62</v>
      </c>
      <c r="C118" s="114" t="s">
        <v>26</v>
      </c>
      <c r="D118" s="115" t="s">
        <v>1001</v>
      </c>
      <c r="E118" s="115" t="s">
        <v>773</v>
      </c>
      <c r="F118" s="114" t="s">
        <v>774</v>
      </c>
      <c r="G118" s="114"/>
      <c r="H118" s="114"/>
      <c r="I118" s="114" t="s">
        <v>240</v>
      </c>
      <c r="J118" s="114" t="s">
        <v>240</v>
      </c>
      <c r="K118" s="114" t="s">
        <v>240</v>
      </c>
      <c r="L118" s="114" t="s">
        <v>240</v>
      </c>
      <c r="M118" s="114" t="s">
        <v>240</v>
      </c>
      <c r="N118" s="119">
        <v>0</v>
      </c>
      <c r="O118" s="142" t="s">
        <v>470</v>
      </c>
      <c r="P118" s="119">
        <v>0</v>
      </c>
      <c r="Q118" s="119">
        <v>1</v>
      </c>
      <c r="R118" s="119">
        <v>1</v>
      </c>
      <c r="S118" s="114">
        <f t="shared" si="32"/>
        <v>2</v>
      </c>
      <c r="T118" s="116">
        <v>1</v>
      </c>
      <c r="U118" s="116">
        <v>0.5</v>
      </c>
      <c r="V118" s="117">
        <f t="shared" si="33"/>
        <v>1</v>
      </c>
      <c r="W118" s="118">
        <v>0</v>
      </c>
      <c r="X118" s="117">
        <f t="shared" si="34"/>
        <v>0</v>
      </c>
      <c r="Y118" s="118">
        <v>0</v>
      </c>
      <c r="Z118" s="120">
        <f t="shared" si="29"/>
        <v>0</v>
      </c>
      <c r="AA118" s="118">
        <v>0</v>
      </c>
      <c r="AB118" s="120">
        <f t="shared" si="29"/>
        <v>0</v>
      </c>
      <c r="AC118" s="118">
        <v>0</v>
      </c>
      <c r="AD118" s="117">
        <f t="shared" si="35"/>
        <v>0</v>
      </c>
    </row>
    <row r="119" spans="1:30" s="74" customFormat="1">
      <c r="A119" s="122">
        <f t="shared" si="36"/>
        <v>111</v>
      </c>
      <c r="B119" s="71" t="s">
        <v>66</v>
      </c>
      <c r="C119" s="71" t="s">
        <v>26</v>
      </c>
      <c r="D119" s="123" t="s">
        <v>1002</v>
      </c>
      <c r="E119" s="123" t="s">
        <v>775</v>
      </c>
      <c r="F119" s="71" t="s">
        <v>776</v>
      </c>
      <c r="G119" s="71"/>
      <c r="H119" s="71"/>
      <c r="I119" s="71" t="s">
        <v>139</v>
      </c>
      <c r="J119" s="71" t="s">
        <v>88</v>
      </c>
      <c r="K119" s="71" t="s">
        <v>88</v>
      </c>
      <c r="L119" s="71">
        <v>10010</v>
      </c>
      <c r="M119" s="71" t="s">
        <v>89</v>
      </c>
      <c r="N119" s="124">
        <v>1</v>
      </c>
      <c r="O119" s="145" t="s">
        <v>472</v>
      </c>
      <c r="P119" s="124">
        <v>0</v>
      </c>
      <c r="Q119" s="124">
        <v>1</v>
      </c>
      <c r="R119" s="124">
        <v>1</v>
      </c>
      <c r="S119" s="71">
        <f t="shared" si="32"/>
        <v>2</v>
      </c>
      <c r="T119" s="73">
        <v>1</v>
      </c>
      <c r="U119" s="73">
        <f t="shared" ref="U119:U146" si="52">+IF(ISBLANK(O119),T119,100%)</f>
        <v>1</v>
      </c>
      <c r="V119" s="72">
        <f t="shared" si="33"/>
        <v>2</v>
      </c>
      <c r="W119" s="85">
        <v>0</v>
      </c>
      <c r="X119" s="72">
        <f t="shared" si="34"/>
        <v>0</v>
      </c>
      <c r="Y119" s="85">
        <v>0</v>
      </c>
      <c r="Z119" s="125">
        <f t="shared" si="29"/>
        <v>0</v>
      </c>
      <c r="AA119" s="85">
        <v>0</v>
      </c>
      <c r="AB119" s="125">
        <f t="shared" si="29"/>
        <v>0</v>
      </c>
      <c r="AC119" s="85">
        <v>0</v>
      </c>
      <c r="AD119" s="72">
        <f t="shared" si="35"/>
        <v>0</v>
      </c>
    </row>
    <row r="120" spans="1:30" s="74" customFormat="1">
      <c r="A120" s="122">
        <f t="shared" si="36"/>
        <v>112</v>
      </c>
      <c r="B120" s="71" t="s">
        <v>62</v>
      </c>
      <c r="C120" s="71" t="s">
        <v>26</v>
      </c>
      <c r="D120" s="123" t="str">
        <f t="shared" si="30"/>
        <v>Mr. Adam Shantz and Ms. Anna Tombs</v>
      </c>
      <c r="E120" s="123" t="s">
        <v>777</v>
      </c>
      <c r="F120" s="71" t="s">
        <v>1003</v>
      </c>
      <c r="G120" s="71"/>
      <c r="H120" s="71"/>
      <c r="I120" s="71" t="s">
        <v>104</v>
      </c>
      <c r="J120" s="71" t="s">
        <v>96</v>
      </c>
      <c r="K120" s="71" t="s">
        <v>85</v>
      </c>
      <c r="L120" s="71" t="s">
        <v>105</v>
      </c>
      <c r="M120" s="71" t="s">
        <v>87</v>
      </c>
      <c r="N120" s="124">
        <v>1</v>
      </c>
      <c r="O120" s="133" t="s">
        <v>470</v>
      </c>
      <c r="P120" s="124">
        <v>1</v>
      </c>
      <c r="Q120" s="124">
        <v>1</v>
      </c>
      <c r="R120" s="124">
        <v>1</v>
      </c>
      <c r="S120" s="71">
        <f t="shared" si="32"/>
        <v>2</v>
      </c>
      <c r="T120" s="73">
        <v>1</v>
      </c>
      <c r="U120" s="73">
        <f t="shared" si="52"/>
        <v>1</v>
      </c>
      <c r="V120" s="72">
        <f t="shared" si="33"/>
        <v>2</v>
      </c>
      <c r="W120" s="85">
        <v>0</v>
      </c>
      <c r="X120" s="72">
        <f t="shared" si="34"/>
        <v>0</v>
      </c>
      <c r="Y120" s="85">
        <v>0</v>
      </c>
      <c r="Z120" s="125">
        <f t="shared" si="29"/>
        <v>0</v>
      </c>
      <c r="AA120" s="85">
        <v>0</v>
      </c>
      <c r="AB120" s="125">
        <f t="shared" si="29"/>
        <v>0</v>
      </c>
      <c r="AC120" s="85">
        <v>0</v>
      </c>
      <c r="AD120" s="72">
        <f t="shared" si="35"/>
        <v>0</v>
      </c>
    </row>
    <row r="121" spans="1:30" s="74" customFormat="1">
      <c r="A121" s="122">
        <f t="shared" si="36"/>
        <v>113</v>
      </c>
      <c r="B121" s="71" t="s">
        <v>62</v>
      </c>
      <c r="C121" s="71" t="s">
        <v>26</v>
      </c>
      <c r="D121" s="123" t="str">
        <f t="shared" si="30"/>
        <v>Mr. Samir Meghji and Ms. Farah Esmail</v>
      </c>
      <c r="E121" s="123" t="s">
        <v>779</v>
      </c>
      <c r="F121" s="71" t="s">
        <v>1004</v>
      </c>
      <c r="G121" s="71"/>
      <c r="H121" s="71"/>
      <c r="I121" s="71" t="s">
        <v>552</v>
      </c>
      <c r="J121" s="71" t="s">
        <v>553</v>
      </c>
      <c r="K121" s="71" t="s">
        <v>103</v>
      </c>
      <c r="L121" s="71">
        <v>90210</v>
      </c>
      <c r="M121" s="71" t="s">
        <v>89</v>
      </c>
      <c r="N121" s="124">
        <v>1</v>
      </c>
      <c r="O121" s="133" t="s">
        <v>470</v>
      </c>
      <c r="P121" s="124">
        <v>0</v>
      </c>
      <c r="Q121" s="124">
        <v>1</v>
      </c>
      <c r="R121" s="124">
        <v>1</v>
      </c>
      <c r="S121" s="71">
        <f t="shared" si="32"/>
        <v>2</v>
      </c>
      <c r="T121" s="73">
        <v>1</v>
      </c>
      <c r="U121" s="73">
        <f t="shared" si="52"/>
        <v>1</v>
      </c>
      <c r="V121" s="72">
        <f t="shared" si="33"/>
        <v>2</v>
      </c>
      <c r="W121" s="85">
        <v>0</v>
      </c>
      <c r="X121" s="72">
        <f t="shared" si="34"/>
        <v>0</v>
      </c>
      <c r="Y121" s="85">
        <v>0</v>
      </c>
      <c r="Z121" s="125">
        <f t="shared" si="29"/>
        <v>0</v>
      </c>
      <c r="AA121" s="85">
        <v>0</v>
      </c>
      <c r="AB121" s="125">
        <f t="shared" si="29"/>
        <v>0</v>
      </c>
      <c r="AC121" s="85">
        <v>0</v>
      </c>
      <c r="AD121" s="72">
        <f t="shared" si="35"/>
        <v>0</v>
      </c>
    </row>
    <row r="122" spans="1:30" s="121" customFormat="1">
      <c r="A122" s="113">
        <f t="shared" si="36"/>
        <v>114</v>
      </c>
      <c r="B122" s="114" t="s">
        <v>66</v>
      </c>
      <c r="C122" s="114" t="s">
        <v>26</v>
      </c>
      <c r="D122" s="115" t="s">
        <v>760</v>
      </c>
      <c r="E122" s="115" t="s">
        <v>760</v>
      </c>
      <c r="F122" s="114"/>
      <c r="G122" s="114"/>
      <c r="H122" s="114"/>
      <c r="I122" s="114"/>
      <c r="J122" s="114"/>
      <c r="K122" s="114"/>
      <c r="L122" s="114"/>
      <c r="M122" s="114"/>
      <c r="N122" s="119">
        <v>1</v>
      </c>
      <c r="O122" s="142" t="s">
        <v>470</v>
      </c>
      <c r="P122" s="146">
        <v>0</v>
      </c>
      <c r="Q122" s="119">
        <v>1</v>
      </c>
      <c r="R122" s="119">
        <v>1</v>
      </c>
      <c r="S122" s="114">
        <f t="shared" ref="S122" si="53">+(3-(ISBLANK(F122)+ISBLANK(G122)+ISBLANK(H122))+1)</f>
        <v>1</v>
      </c>
      <c r="T122" s="116">
        <v>1</v>
      </c>
      <c r="U122" s="116">
        <f t="shared" si="52"/>
        <v>1</v>
      </c>
      <c r="V122" s="117">
        <f t="shared" si="33"/>
        <v>1</v>
      </c>
      <c r="W122" s="118">
        <v>0</v>
      </c>
      <c r="X122" s="117">
        <f t="shared" ref="X122" si="54">+S122*W122*T122</f>
        <v>0</v>
      </c>
      <c r="Y122" s="118">
        <v>0</v>
      </c>
      <c r="Z122" s="120">
        <f t="shared" ref="Z122" si="55">+Y122*$S122</f>
        <v>0</v>
      </c>
      <c r="AA122" s="118">
        <v>0</v>
      </c>
      <c r="AB122" s="120">
        <f t="shared" ref="AB122" si="56">+AA122*$S122</f>
        <v>0</v>
      </c>
      <c r="AC122" s="118">
        <v>0</v>
      </c>
      <c r="AD122" s="117">
        <f t="shared" ref="AD122" si="57">+AC122*$S122</f>
        <v>0</v>
      </c>
    </row>
    <row r="123" spans="1:30" s="74" customFormat="1">
      <c r="A123" s="122">
        <f t="shared" si="36"/>
        <v>115</v>
      </c>
      <c r="B123" s="71" t="s">
        <v>66</v>
      </c>
      <c r="C123" s="71" t="s">
        <v>26</v>
      </c>
      <c r="D123" s="123" t="s">
        <v>761</v>
      </c>
      <c r="E123" s="123" t="s">
        <v>761</v>
      </c>
      <c r="F123" s="71"/>
      <c r="G123" s="71"/>
      <c r="H123" s="71"/>
      <c r="I123" s="71" t="s">
        <v>1055</v>
      </c>
      <c r="J123" s="71" t="s">
        <v>102</v>
      </c>
      <c r="K123" s="71" t="s">
        <v>103</v>
      </c>
      <c r="L123" s="71">
        <v>90024</v>
      </c>
      <c r="M123" s="71" t="s">
        <v>89</v>
      </c>
      <c r="N123" s="124">
        <v>1</v>
      </c>
      <c r="O123" s="133" t="s">
        <v>470</v>
      </c>
      <c r="P123" s="124">
        <v>1</v>
      </c>
      <c r="Q123" s="124">
        <v>1</v>
      </c>
      <c r="R123" s="124">
        <v>1</v>
      </c>
      <c r="S123" s="71">
        <f t="shared" ref="S123" si="58">+(3-(ISBLANK(F123)+ISBLANK(G123)+ISBLANK(H123))+1)</f>
        <v>1</v>
      </c>
      <c r="T123" s="73">
        <v>1</v>
      </c>
      <c r="U123" s="73">
        <f t="shared" si="52"/>
        <v>1</v>
      </c>
      <c r="V123" s="72">
        <f t="shared" si="33"/>
        <v>1</v>
      </c>
      <c r="W123" s="85">
        <v>0</v>
      </c>
      <c r="X123" s="72">
        <f t="shared" ref="X123" si="59">+S123*W123*T123</f>
        <v>0</v>
      </c>
      <c r="Y123" s="85">
        <v>0</v>
      </c>
      <c r="Z123" s="125">
        <f t="shared" ref="Z123" si="60">+Y123*$S123</f>
        <v>0</v>
      </c>
      <c r="AA123" s="85">
        <v>0</v>
      </c>
      <c r="AB123" s="125">
        <f t="shared" ref="AB123" si="61">+AA123*$S123</f>
        <v>0</v>
      </c>
      <c r="AC123" s="85">
        <v>0</v>
      </c>
      <c r="AD123" s="72">
        <f t="shared" ref="AD123" si="62">+AC123*$S123</f>
        <v>0</v>
      </c>
    </row>
    <row r="124" spans="1:30" s="74" customFormat="1">
      <c r="A124" s="122">
        <f t="shared" si="36"/>
        <v>116</v>
      </c>
      <c r="B124" s="71" t="s">
        <v>62</v>
      </c>
      <c r="C124" s="71" t="s">
        <v>26</v>
      </c>
      <c r="D124" s="123" t="str">
        <f t="shared" si="30"/>
        <v>Mr. Wan Luo and Ms. Lindsay Hamlin</v>
      </c>
      <c r="E124" s="123" t="s">
        <v>762</v>
      </c>
      <c r="F124" s="71" t="s">
        <v>1005</v>
      </c>
      <c r="G124" s="71"/>
      <c r="H124" s="71"/>
      <c r="I124" s="71" t="s">
        <v>163</v>
      </c>
      <c r="J124" s="71" t="s">
        <v>88</v>
      </c>
      <c r="K124" s="71" t="s">
        <v>88</v>
      </c>
      <c r="L124" s="71">
        <v>10012</v>
      </c>
      <c r="M124" s="71" t="s">
        <v>89</v>
      </c>
      <c r="N124" s="124">
        <v>1</v>
      </c>
      <c r="O124" s="133"/>
      <c r="P124" s="124">
        <v>0</v>
      </c>
      <c r="Q124" s="124">
        <v>0</v>
      </c>
      <c r="R124" s="124">
        <v>0</v>
      </c>
      <c r="S124" s="71">
        <f t="shared" si="32"/>
        <v>2</v>
      </c>
      <c r="T124" s="73">
        <v>0.75</v>
      </c>
      <c r="U124" s="73">
        <f t="shared" si="52"/>
        <v>0.75</v>
      </c>
      <c r="V124" s="72">
        <f t="shared" si="33"/>
        <v>1.5</v>
      </c>
      <c r="W124" s="85">
        <v>0</v>
      </c>
      <c r="X124" s="72">
        <f t="shared" si="34"/>
        <v>0</v>
      </c>
      <c r="Y124" s="85">
        <v>0</v>
      </c>
      <c r="Z124" s="125">
        <f t="shared" si="29"/>
        <v>0</v>
      </c>
      <c r="AA124" s="85">
        <v>0</v>
      </c>
      <c r="AB124" s="125">
        <f t="shared" si="29"/>
        <v>0</v>
      </c>
      <c r="AC124" s="85">
        <v>0</v>
      </c>
      <c r="AD124" s="72">
        <f t="shared" si="35"/>
        <v>0</v>
      </c>
    </row>
    <row r="125" spans="1:30" s="121" customFormat="1">
      <c r="A125" s="113">
        <f t="shared" si="36"/>
        <v>117</v>
      </c>
      <c r="B125" s="114" t="s">
        <v>62</v>
      </c>
      <c r="C125" s="114" t="s">
        <v>26</v>
      </c>
      <c r="D125" s="115" t="str">
        <f t="shared" si="30"/>
        <v>Mrs. Cristina Ferrer and Mr. Jorge Conde</v>
      </c>
      <c r="E125" s="115" t="s">
        <v>763</v>
      </c>
      <c r="F125" s="114" t="s">
        <v>764</v>
      </c>
      <c r="G125" s="114"/>
      <c r="H125" s="114"/>
      <c r="I125" s="114" t="s">
        <v>165</v>
      </c>
      <c r="J125" s="114" t="s">
        <v>166</v>
      </c>
      <c r="K125" s="114" t="s">
        <v>167</v>
      </c>
      <c r="L125" s="143" t="s">
        <v>168</v>
      </c>
      <c r="M125" s="114" t="s">
        <v>89</v>
      </c>
      <c r="N125" s="119">
        <v>1</v>
      </c>
      <c r="O125" s="142"/>
      <c r="P125" s="119">
        <v>0</v>
      </c>
      <c r="Q125" s="119">
        <v>0</v>
      </c>
      <c r="R125" s="119">
        <v>0</v>
      </c>
      <c r="S125" s="114">
        <f t="shared" si="32"/>
        <v>2</v>
      </c>
      <c r="T125" s="116">
        <v>0.25</v>
      </c>
      <c r="U125" s="116">
        <f t="shared" si="52"/>
        <v>0.25</v>
      </c>
      <c r="V125" s="117">
        <f t="shared" si="33"/>
        <v>0.5</v>
      </c>
      <c r="W125" s="118">
        <v>0</v>
      </c>
      <c r="X125" s="117">
        <f t="shared" si="34"/>
        <v>0</v>
      </c>
      <c r="Y125" s="118">
        <v>0</v>
      </c>
      <c r="Z125" s="120">
        <f t="shared" si="29"/>
        <v>0</v>
      </c>
      <c r="AA125" s="118">
        <v>0</v>
      </c>
      <c r="AB125" s="120">
        <f t="shared" si="29"/>
        <v>0</v>
      </c>
      <c r="AC125" s="118">
        <v>0</v>
      </c>
      <c r="AD125" s="117">
        <f t="shared" si="35"/>
        <v>0</v>
      </c>
    </row>
    <row r="126" spans="1:30" s="74" customFormat="1">
      <c r="A126" s="122">
        <f t="shared" si="36"/>
        <v>118</v>
      </c>
      <c r="B126" s="71" t="s">
        <v>62</v>
      </c>
      <c r="C126" s="71" t="s">
        <v>26</v>
      </c>
      <c r="D126" s="123" t="str">
        <f t="shared" si="30"/>
        <v>Mr. Ben Hunsaker and Ms. Andrea Epstein</v>
      </c>
      <c r="E126" s="123" t="s">
        <v>765</v>
      </c>
      <c r="F126" s="71" t="s">
        <v>1006</v>
      </c>
      <c r="G126" s="71"/>
      <c r="H126" s="71"/>
      <c r="I126" s="71" t="s">
        <v>505</v>
      </c>
      <c r="J126" s="71" t="s">
        <v>156</v>
      </c>
      <c r="K126" s="71" t="s">
        <v>103</v>
      </c>
      <c r="L126" s="71">
        <v>90401</v>
      </c>
      <c r="M126" s="71" t="s">
        <v>89</v>
      </c>
      <c r="N126" s="124">
        <v>1</v>
      </c>
      <c r="O126" s="133" t="s">
        <v>470</v>
      </c>
      <c r="P126" s="124">
        <v>1</v>
      </c>
      <c r="Q126" s="124">
        <v>1</v>
      </c>
      <c r="R126" s="124">
        <v>1</v>
      </c>
      <c r="S126" s="71">
        <f t="shared" si="32"/>
        <v>2</v>
      </c>
      <c r="T126" s="73">
        <v>1</v>
      </c>
      <c r="U126" s="73">
        <f t="shared" si="52"/>
        <v>1</v>
      </c>
      <c r="V126" s="72">
        <f t="shared" si="33"/>
        <v>2</v>
      </c>
      <c r="W126" s="85">
        <v>0</v>
      </c>
      <c r="X126" s="72">
        <f t="shared" si="34"/>
        <v>0</v>
      </c>
      <c r="Y126" s="85">
        <v>0</v>
      </c>
      <c r="Z126" s="125">
        <f t="shared" si="29"/>
        <v>0</v>
      </c>
      <c r="AA126" s="85">
        <v>0</v>
      </c>
      <c r="AB126" s="125">
        <f t="shared" si="29"/>
        <v>0</v>
      </c>
      <c r="AC126" s="85">
        <v>0</v>
      </c>
      <c r="AD126" s="72">
        <f t="shared" si="35"/>
        <v>0</v>
      </c>
    </row>
    <row r="127" spans="1:30" s="121" customFormat="1">
      <c r="A127" s="113">
        <f t="shared" si="36"/>
        <v>119</v>
      </c>
      <c r="B127" s="114" t="s">
        <v>62</v>
      </c>
      <c r="C127" s="114" t="s">
        <v>26</v>
      </c>
      <c r="D127" s="115" t="str">
        <f t="shared" si="30"/>
        <v>Mr. Erik Mikkelsen and Lindsay []</v>
      </c>
      <c r="E127" s="115" t="s">
        <v>778</v>
      </c>
      <c r="F127" s="114" t="s">
        <v>73</v>
      </c>
      <c r="G127" s="114"/>
      <c r="H127" s="114"/>
      <c r="I127" s="114"/>
      <c r="J127" s="114"/>
      <c r="K127" s="114"/>
      <c r="L127" s="114"/>
      <c r="M127" s="114"/>
      <c r="N127" s="119">
        <v>0</v>
      </c>
      <c r="O127" s="142"/>
      <c r="P127" s="119">
        <v>0</v>
      </c>
      <c r="Q127" s="119">
        <v>0</v>
      </c>
      <c r="R127" s="119">
        <v>0</v>
      </c>
      <c r="S127" s="114">
        <f t="shared" si="32"/>
        <v>2</v>
      </c>
      <c r="T127" s="116">
        <v>0.5</v>
      </c>
      <c r="U127" s="116">
        <f t="shared" si="52"/>
        <v>0.5</v>
      </c>
      <c r="V127" s="117">
        <f t="shared" si="33"/>
        <v>1</v>
      </c>
      <c r="W127" s="118">
        <v>0</v>
      </c>
      <c r="X127" s="117">
        <f t="shared" si="34"/>
        <v>0</v>
      </c>
      <c r="Y127" s="118">
        <v>0</v>
      </c>
      <c r="Z127" s="120">
        <f t="shared" si="29"/>
        <v>0</v>
      </c>
      <c r="AA127" s="118">
        <v>0</v>
      </c>
      <c r="AB127" s="120">
        <f t="shared" si="29"/>
        <v>0</v>
      </c>
      <c r="AC127" s="118">
        <v>0</v>
      </c>
      <c r="AD127" s="117">
        <f t="shared" si="35"/>
        <v>0</v>
      </c>
    </row>
    <row r="128" spans="1:30" s="74" customFormat="1">
      <c r="A128" s="122">
        <f t="shared" si="36"/>
        <v>120</v>
      </c>
      <c r="B128" s="71" t="s">
        <v>62</v>
      </c>
      <c r="C128" s="71" t="s">
        <v>26</v>
      </c>
      <c r="D128" s="123" t="str">
        <f t="shared" si="30"/>
        <v>Mr. Dmitriy Mitchev and Ms. Natalie Deschamps</v>
      </c>
      <c r="E128" s="123" t="s">
        <v>757</v>
      </c>
      <c r="F128" s="71" t="s">
        <v>1007</v>
      </c>
      <c r="G128" s="71"/>
      <c r="H128" s="71"/>
      <c r="I128" s="71" t="s">
        <v>158</v>
      </c>
      <c r="J128" s="71" t="s">
        <v>96</v>
      </c>
      <c r="K128" s="71" t="s">
        <v>85</v>
      </c>
      <c r="L128" s="71" t="s">
        <v>159</v>
      </c>
      <c r="M128" s="71" t="s">
        <v>87</v>
      </c>
      <c r="N128" s="124">
        <v>1</v>
      </c>
      <c r="O128" s="133"/>
      <c r="P128" s="124">
        <v>0</v>
      </c>
      <c r="Q128" s="124">
        <v>0</v>
      </c>
      <c r="R128" s="124">
        <v>0</v>
      </c>
      <c r="S128" s="71">
        <f t="shared" si="32"/>
        <v>2</v>
      </c>
      <c r="T128" s="73">
        <v>1</v>
      </c>
      <c r="U128" s="73">
        <f t="shared" si="52"/>
        <v>1</v>
      </c>
      <c r="V128" s="72">
        <f t="shared" si="33"/>
        <v>2</v>
      </c>
      <c r="W128" s="85">
        <v>0</v>
      </c>
      <c r="X128" s="72">
        <f t="shared" si="34"/>
        <v>0</v>
      </c>
      <c r="Y128" s="85">
        <v>0</v>
      </c>
      <c r="Z128" s="125">
        <f t="shared" si="29"/>
        <v>0</v>
      </c>
      <c r="AA128" s="85">
        <v>0</v>
      </c>
      <c r="AB128" s="125">
        <f t="shared" si="29"/>
        <v>0</v>
      </c>
      <c r="AC128" s="85">
        <v>0</v>
      </c>
      <c r="AD128" s="72">
        <f t="shared" si="35"/>
        <v>0</v>
      </c>
    </row>
    <row r="129" spans="1:30" s="74" customFormat="1">
      <c r="A129" s="122">
        <f t="shared" si="36"/>
        <v>121</v>
      </c>
      <c r="B129" s="71" t="s">
        <v>62</v>
      </c>
      <c r="C129" s="71" t="s">
        <v>26</v>
      </c>
      <c r="D129" s="123" t="s">
        <v>758</v>
      </c>
      <c r="E129" s="123" t="s">
        <v>758</v>
      </c>
      <c r="F129" s="71"/>
      <c r="G129" s="71"/>
      <c r="H129" s="71"/>
      <c r="I129" s="71" t="s">
        <v>562</v>
      </c>
      <c r="J129" s="71" t="s">
        <v>96</v>
      </c>
      <c r="K129" s="71" t="s">
        <v>85</v>
      </c>
      <c r="L129" s="71" t="s">
        <v>563</v>
      </c>
      <c r="M129" s="71" t="s">
        <v>87</v>
      </c>
      <c r="N129" s="124">
        <v>1</v>
      </c>
      <c r="O129" s="133"/>
      <c r="P129" s="124">
        <v>0</v>
      </c>
      <c r="Q129" s="124">
        <v>0</v>
      </c>
      <c r="R129" s="124">
        <v>0</v>
      </c>
      <c r="S129" s="71">
        <f t="shared" si="32"/>
        <v>1</v>
      </c>
      <c r="T129" s="73">
        <v>0.5</v>
      </c>
      <c r="U129" s="73">
        <f t="shared" si="52"/>
        <v>0.5</v>
      </c>
      <c r="V129" s="72">
        <f t="shared" si="33"/>
        <v>0.5</v>
      </c>
      <c r="W129" s="85">
        <v>0</v>
      </c>
      <c r="X129" s="72">
        <f t="shared" si="34"/>
        <v>0</v>
      </c>
      <c r="Y129" s="85">
        <v>0</v>
      </c>
      <c r="Z129" s="125">
        <f t="shared" si="29"/>
        <v>0</v>
      </c>
      <c r="AA129" s="85">
        <v>0</v>
      </c>
      <c r="AB129" s="125">
        <f t="shared" si="29"/>
        <v>0</v>
      </c>
      <c r="AC129" s="85">
        <v>0</v>
      </c>
      <c r="AD129" s="72">
        <f t="shared" si="35"/>
        <v>0</v>
      </c>
    </row>
    <row r="130" spans="1:30" s="74" customFormat="1">
      <c r="A130" s="122">
        <f t="shared" si="36"/>
        <v>122</v>
      </c>
      <c r="B130" s="71" t="s">
        <v>62</v>
      </c>
      <c r="C130" s="71" t="s">
        <v>26</v>
      </c>
      <c r="D130" s="123" t="s">
        <v>759</v>
      </c>
      <c r="E130" s="123" t="s">
        <v>759</v>
      </c>
      <c r="F130" s="71"/>
      <c r="G130" s="71"/>
      <c r="H130" s="71"/>
      <c r="I130" s="71" t="s">
        <v>134</v>
      </c>
      <c r="J130" s="71" t="s">
        <v>88</v>
      </c>
      <c r="K130" s="71" t="s">
        <v>88</v>
      </c>
      <c r="L130" s="71">
        <v>10010</v>
      </c>
      <c r="M130" s="71" t="s">
        <v>89</v>
      </c>
      <c r="N130" s="124">
        <v>1</v>
      </c>
      <c r="O130" s="133"/>
      <c r="P130" s="124">
        <v>0</v>
      </c>
      <c r="Q130" s="124">
        <v>0</v>
      </c>
      <c r="R130" s="124">
        <v>0</v>
      </c>
      <c r="S130" s="71">
        <f t="shared" si="32"/>
        <v>1</v>
      </c>
      <c r="T130" s="73">
        <v>1</v>
      </c>
      <c r="U130" s="73">
        <f t="shared" si="52"/>
        <v>1</v>
      </c>
      <c r="V130" s="72">
        <f t="shared" si="33"/>
        <v>1</v>
      </c>
      <c r="W130" s="85">
        <v>0</v>
      </c>
      <c r="X130" s="72">
        <f t="shared" si="34"/>
        <v>0</v>
      </c>
      <c r="Y130" s="85">
        <v>0</v>
      </c>
      <c r="Z130" s="125">
        <f t="shared" si="29"/>
        <v>0</v>
      </c>
      <c r="AA130" s="85">
        <v>0</v>
      </c>
      <c r="AB130" s="125">
        <f t="shared" si="29"/>
        <v>0</v>
      </c>
      <c r="AC130" s="85">
        <v>0</v>
      </c>
      <c r="AD130" s="72">
        <f t="shared" si="35"/>
        <v>0</v>
      </c>
    </row>
    <row r="131" spans="1:30" s="74" customFormat="1">
      <c r="A131" s="122">
        <f t="shared" si="36"/>
        <v>123</v>
      </c>
      <c r="B131" s="71" t="s">
        <v>62</v>
      </c>
      <c r="C131" s="71" t="s">
        <v>26</v>
      </c>
      <c r="D131" s="123" t="str">
        <f t="shared" si="30"/>
        <v>Ms. Laura Fuser and Mr. Darren Cox</v>
      </c>
      <c r="E131" s="123" t="s">
        <v>1008</v>
      </c>
      <c r="F131" s="71" t="s">
        <v>798</v>
      </c>
      <c r="G131" s="71"/>
      <c r="H131" s="71"/>
      <c r="I131" s="71" t="s">
        <v>1067</v>
      </c>
      <c r="J131" s="71" t="s">
        <v>1068</v>
      </c>
      <c r="K131" s="71" t="s">
        <v>85</v>
      </c>
      <c r="L131" s="71" t="s">
        <v>1069</v>
      </c>
      <c r="M131" s="71" t="s">
        <v>87</v>
      </c>
      <c r="N131" s="124">
        <v>0</v>
      </c>
      <c r="O131" s="133"/>
      <c r="P131" s="124">
        <v>0</v>
      </c>
      <c r="Q131" s="124">
        <v>0</v>
      </c>
      <c r="R131" s="124">
        <v>0</v>
      </c>
      <c r="S131" s="71">
        <f t="shared" ref="S131" si="63">+(3-(ISBLANK(F131)+ISBLANK(G131)+ISBLANK(H131))+1)</f>
        <v>2</v>
      </c>
      <c r="T131" s="73">
        <v>0.5</v>
      </c>
      <c r="U131" s="73">
        <f t="shared" ref="U131" si="64">+IF(ISBLANK(O131),T131,100%)</f>
        <v>0.5</v>
      </c>
      <c r="V131" s="72">
        <f t="shared" ref="V131" si="65">+S131*U131</f>
        <v>1</v>
      </c>
      <c r="W131" s="85">
        <v>0</v>
      </c>
      <c r="X131" s="72">
        <f t="shared" ref="X131" si="66">+S131*W131*T131</f>
        <v>0</v>
      </c>
      <c r="Y131" s="85">
        <v>0</v>
      </c>
      <c r="Z131" s="125">
        <f t="shared" ref="Z131" si="67">+Y131*$S131</f>
        <v>0</v>
      </c>
      <c r="AA131" s="85">
        <v>0</v>
      </c>
      <c r="AB131" s="125">
        <f t="shared" ref="AB131" si="68">+AA131*$S131</f>
        <v>0</v>
      </c>
      <c r="AC131" s="85">
        <v>0</v>
      </c>
      <c r="AD131" s="72">
        <f t="shared" ref="AD131" si="69">+AC131*$S131</f>
        <v>0</v>
      </c>
    </row>
    <row r="132" spans="1:30" s="74" customFormat="1">
      <c r="A132" s="122">
        <f t="shared" si="36"/>
        <v>124</v>
      </c>
      <c r="B132" s="71" t="s">
        <v>66</v>
      </c>
      <c r="C132" s="71" t="s">
        <v>26</v>
      </c>
      <c r="D132" s="123" t="str">
        <f t="shared" si="30"/>
        <v>Mr. Tom Casarella and Dr. Elke Wagle</v>
      </c>
      <c r="E132" s="123" t="s">
        <v>741</v>
      </c>
      <c r="F132" s="71" t="s">
        <v>740</v>
      </c>
      <c r="G132" s="71"/>
      <c r="H132" s="71"/>
      <c r="I132" s="71" t="s">
        <v>155</v>
      </c>
      <c r="J132" s="71" t="s">
        <v>156</v>
      </c>
      <c r="K132" s="71" t="s">
        <v>103</v>
      </c>
      <c r="L132" s="71">
        <v>90405</v>
      </c>
      <c r="M132" s="71" t="s">
        <v>89</v>
      </c>
      <c r="N132" s="124">
        <v>1</v>
      </c>
      <c r="O132" s="133"/>
      <c r="P132" s="124">
        <v>0</v>
      </c>
      <c r="Q132" s="124">
        <v>0</v>
      </c>
      <c r="R132" s="124">
        <v>0</v>
      </c>
      <c r="S132" s="71">
        <f t="shared" si="32"/>
        <v>2</v>
      </c>
      <c r="T132" s="73">
        <v>0.5</v>
      </c>
      <c r="U132" s="73">
        <f t="shared" si="52"/>
        <v>0.5</v>
      </c>
      <c r="V132" s="72">
        <f t="shared" si="33"/>
        <v>1</v>
      </c>
      <c r="W132" s="85">
        <v>0</v>
      </c>
      <c r="X132" s="72">
        <f t="shared" si="34"/>
        <v>0</v>
      </c>
      <c r="Y132" s="85">
        <v>0</v>
      </c>
      <c r="Z132" s="125">
        <f t="shared" si="29"/>
        <v>0</v>
      </c>
      <c r="AA132" s="85">
        <v>0</v>
      </c>
      <c r="AB132" s="125">
        <f t="shared" si="29"/>
        <v>0</v>
      </c>
      <c r="AC132" s="85">
        <v>0</v>
      </c>
      <c r="AD132" s="72">
        <f t="shared" si="35"/>
        <v>0</v>
      </c>
    </row>
    <row r="133" spans="1:30" s="74" customFormat="1">
      <c r="A133" s="122">
        <f t="shared" si="36"/>
        <v>125</v>
      </c>
      <c r="B133" s="71" t="s">
        <v>66</v>
      </c>
      <c r="C133" s="71" t="s">
        <v>26</v>
      </c>
      <c r="D133" s="123" t="str">
        <f t="shared" si="30"/>
        <v>Mr. Manvir Singh and Ms. Chandani Kaur Kohli</v>
      </c>
      <c r="E133" s="123" t="s">
        <v>742</v>
      </c>
      <c r="F133" s="71" t="s">
        <v>1009</v>
      </c>
      <c r="G133" s="71"/>
      <c r="H133" s="71"/>
      <c r="I133" s="71" t="s">
        <v>157</v>
      </c>
      <c r="J133" s="71" t="s">
        <v>102</v>
      </c>
      <c r="K133" s="71" t="s">
        <v>103</v>
      </c>
      <c r="L133" s="71">
        <v>90049</v>
      </c>
      <c r="M133" s="71" t="s">
        <v>89</v>
      </c>
      <c r="N133" s="124">
        <v>1</v>
      </c>
      <c r="O133" s="133" t="s">
        <v>470</v>
      </c>
      <c r="P133" s="124">
        <v>0</v>
      </c>
      <c r="Q133" s="124">
        <v>1</v>
      </c>
      <c r="R133" s="124">
        <v>1</v>
      </c>
      <c r="S133" s="71">
        <f t="shared" si="32"/>
        <v>2</v>
      </c>
      <c r="T133" s="73">
        <v>0.5</v>
      </c>
      <c r="U133" s="73">
        <f t="shared" si="52"/>
        <v>1</v>
      </c>
      <c r="V133" s="72">
        <f t="shared" si="33"/>
        <v>2</v>
      </c>
      <c r="W133" s="85">
        <v>0</v>
      </c>
      <c r="X133" s="72">
        <f t="shared" si="34"/>
        <v>0</v>
      </c>
      <c r="Y133" s="85">
        <v>0</v>
      </c>
      <c r="Z133" s="125">
        <f t="shared" si="29"/>
        <v>0</v>
      </c>
      <c r="AA133" s="85">
        <v>0</v>
      </c>
      <c r="AB133" s="125">
        <f t="shared" si="29"/>
        <v>0</v>
      </c>
      <c r="AC133" s="85">
        <v>0</v>
      </c>
      <c r="AD133" s="72">
        <f t="shared" si="35"/>
        <v>0</v>
      </c>
    </row>
    <row r="134" spans="1:30" s="74" customFormat="1">
      <c r="A134" s="122">
        <f t="shared" si="36"/>
        <v>126</v>
      </c>
      <c r="B134" s="71" t="s">
        <v>66</v>
      </c>
      <c r="C134" s="71" t="s">
        <v>26</v>
      </c>
      <c r="D134" s="123" t="s">
        <v>1010</v>
      </c>
      <c r="E134" s="123" t="s">
        <v>743</v>
      </c>
      <c r="F134" s="71" t="s">
        <v>756</v>
      </c>
      <c r="G134" s="71"/>
      <c r="H134" s="71"/>
      <c r="I134" s="71" t="s">
        <v>717</v>
      </c>
      <c r="J134" s="71" t="s">
        <v>718</v>
      </c>
      <c r="K134" s="71" t="s">
        <v>103</v>
      </c>
      <c r="L134" s="71">
        <v>91106</v>
      </c>
      <c r="M134" s="71" t="s">
        <v>89</v>
      </c>
      <c r="N134" s="124">
        <v>1</v>
      </c>
      <c r="O134" s="133"/>
      <c r="P134" s="124">
        <v>0</v>
      </c>
      <c r="Q134" s="124">
        <v>0</v>
      </c>
      <c r="R134" s="124">
        <v>0</v>
      </c>
      <c r="S134" s="71">
        <f t="shared" ref="S134" si="70">+(3-(ISBLANK(F134)+ISBLANK(G134)+ISBLANK(H134))+1)</f>
        <v>2</v>
      </c>
      <c r="T134" s="73">
        <v>0</v>
      </c>
      <c r="U134" s="73">
        <f t="shared" ref="U134" si="71">+IF(ISBLANK(O134),T134,100%)</f>
        <v>0</v>
      </c>
      <c r="V134" s="72">
        <f t="shared" ref="V134" si="72">+S134*U134</f>
        <v>0</v>
      </c>
      <c r="W134" s="85">
        <v>0</v>
      </c>
      <c r="X134" s="72">
        <f t="shared" ref="X134" si="73">+S134*W134*T134</f>
        <v>0</v>
      </c>
      <c r="Y134" s="85">
        <v>0</v>
      </c>
      <c r="Z134" s="125">
        <f t="shared" si="29"/>
        <v>0</v>
      </c>
      <c r="AA134" s="85">
        <v>0</v>
      </c>
      <c r="AB134" s="125">
        <f t="shared" si="29"/>
        <v>0</v>
      </c>
      <c r="AC134" s="85">
        <v>0</v>
      </c>
      <c r="AD134" s="72">
        <f t="shared" si="35"/>
        <v>0</v>
      </c>
    </row>
    <row r="135" spans="1:30" s="74" customFormat="1">
      <c r="A135" s="122">
        <f t="shared" si="36"/>
        <v>127</v>
      </c>
      <c r="B135" s="71" t="s">
        <v>66</v>
      </c>
      <c r="C135" s="71" t="s">
        <v>26</v>
      </c>
      <c r="D135" s="123" t="s">
        <v>1011</v>
      </c>
      <c r="E135" s="123" t="s">
        <v>744</v>
      </c>
      <c r="F135" s="71" t="s">
        <v>755</v>
      </c>
      <c r="G135" s="71"/>
      <c r="H135" s="71"/>
      <c r="I135" s="71" t="s">
        <v>719</v>
      </c>
      <c r="J135" s="71" t="s">
        <v>720</v>
      </c>
      <c r="K135" s="71" t="s">
        <v>103</v>
      </c>
      <c r="L135" s="71">
        <v>90815</v>
      </c>
      <c r="M135" s="71" t="s">
        <v>89</v>
      </c>
      <c r="N135" s="124">
        <v>1</v>
      </c>
      <c r="O135" s="133"/>
      <c r="P135" s="124">
        <v>0</v>
      </c>
      <c r="Q135" s="124">
        <v>0</v>
      </c>
      <c r="R135" s="124">
        <v>0</v>
      </c>
      <c r="S135" s="71">
        <f t="shared" ref="S135" si="74">+(3-(ISBLANK(F135)+ISBLANK(G135)+ISBLANK(H135))+1)</f>
        <v>2</v>
      </c>
      <c r="T135" s="73">
        <v>0.5</v>
      </c>
      <c r="U135" s="73">
        <f t="shared" ref="U135" si="75">+IF(ISBLANK(O135),T135,100%)</f>
        <v>0.5</v>
      </c>
      <c r="V135" s="72">
        <f t="shared" ref="V135" si="76">+S135*U135</f>
        <v>1</v>
      </c>
      <c r="W135" s="85">
        <v>0</v>
      </c>
      <c r="X135" s="72">
        <f t="shared" ref="X135" si="77">+S135*W135*T135</f>
        <v>0</v>
      </c>
      <c r="Y135" s="85">
        <v>0</v>
      </c>
      <c r="Z135" s="125">
        <f t="shared" si="29"/>
        <v>0</v>
      </c>
      <c r="AA135" s="85">
        <v>0</v>
      </c>
      <c r="AB135" s="125">
        <f t="shared" si="29"/>
        <v>0</v>
      </c>
      <c r="AC135" s="85">
        <v>0</v>
      </c>
      <c r="AD135" s="72">
        <f t="shared" si="35"/>
        <v>0</v>
      </c>
    </row>
    <row r="136" spans="1:30" s="74" customFormat="1">
      <c r="A136" s="122">
        <f t="shared" si="36"/>
        <v>128</v>
      </c>
      <c r="B136" s="71" t="s">
        <v>66</v>
      </c>
      <c r="C136" s="71" t="s">
        <v>26</v>
      </c>
      <c r="D136" s="123" t="s">
        <v>1012</v>
      </c>
      <c r="E136" s="123" t="s">
        <v>745</v>
      </c>
      <c r="F136" s="71" t="s">
        <v>754</v>
      </c>
      <c r="G136" s="71"/>
      <c r="H136" s="71"/>
      <c r="I136" s="71" t="s">
        <v>722</v>
      </c>
      <c r="J136" s="71" t="s">
        <v>156</v>
      </c>
      <c r="K136" s="71" t="s">
        <v>103</v>
      </c>
      <c r="L136" s="71">
        <v>90402</v>
      </c>
      <c r="M136" s="71" t="s">
        <v>89</v>
      </c>
      <c r="N136" s="124">
        <v>1</v>
      </c>
      <c r="O136" s="133"/>
      <c r="P136" s="124">
        <v>0</v>
      </c>
      <c r="Q136" s="124">
        <v>0</v>
      </c>
      <c r="R136" s="124">
        <v>0</v>
      </c>
      <c r="S136" s="71">
        <f t="shared" ref="S136" si="78">+(3-(ISBLANK(F136)+ISBLANK(G136)+ISBLANK(H136))+1)</f>
        <v>2</v>
      </c>
      <c r="T136" s="73">
        <v>0</v>
      </c>
      <c r="U136" s="73">
        <f t="shared" ref="U136" si="79">+IF(ISBLANK(O136),T136,100%)</f>
        <v>0</v>
      </c>
      <c r="V136" s="72">
        <f t="shared" ref="V136" si="80">+S136*U136</f>
        <v>0</v>
      </c>
      <c r="W136" s="85">
        <v>0</v>
      </c>
      <c r="X136" s="72">
        <f t="shared" ref="X136" si="81">+S136*W136*T136</f>
        <v>0</v>
      </c>
      <c r="Y136" s="85">
        <v>0</v>
      </c>
      <c r="Z136" s="125">
        <f t="shared" si="29"/>
        <v>0</v>
      </c>
      <c r="AA136" s="85">
        <v>0</v>
      </c>
      <c r="AB136" s="125">
        <f t="shared" si="29"/>
        <v>0</v>
      </c>
      <c r="AC136" s="85">
        <v>0</v>
      </c>
      <c r="AD136" s="72">
        <f t="shared" si="35"/>
        <v>0</v>
      </c>
    </row>
    <row r="137" spans="1:30" s="74" customFormat="1">
      <c r="A137" s="122">
        <f t="shared" si="36"/>
        <v>129</v>
      </c>
      <c r="B137" s="71" t="s">
        <v>66</v>
      </c>
      <c r="C137" s="71" t="s">
        <v>26</v>
      </c>
      <c r="D137" s="123" t="s">
        <v>1013</v>
      </c>
      <c r="E137" s="123" t="s">
        <v>746</v>
      </c>
      <c r="F137" s="71" t="s">
        <v>753</v>
      </c>
      <c r="G137" s="71"/>
      <c r="H137" s="71"/>
      <c r="I137" s="71" t="s">
        <v>723</v>
      </c>
      <c r="J137" s="71" t="s">
        <v>541</v>
      </c>
      <c r="K137" s="71" t="s">
        <v>103</v>
      </c>
      <c r="L137" s="71">
        <v>90266</v>
      </c>
      <c r="M137" s="71" t="s">
        <v>89</v>
      </c>
      <c r="N137" s="124">
        <v>1</v>
      </c>
      <c r="O137" s="133"/>
      <c r="P137" s="124">
        <v>0</v>
      </c>
      <c r="Q137" s="124">
        <v>0</v>
      </c>
      <c r="R137" s="124">
        <v>0</v>
      </c>
      <c r="S137" s="71">
        <f t="shared" ref="S137" si="82">+(3-(ISBLANK(F137)+ISBLANK(G137)+ISBLANK(H137))+1)</f>
        <v>2</v>
      </c>
      <c r="T137" s="73">
        <v>0</v>
      </c>
      <c r="U137" s="73">
        <f t="shared" ref="U137" si="83">+IF(ISBLANK(O137),T137,100%)</f>
        <v>0</v>
      </c>
      <c r="V137" s="72">
        <f t="shared" ref="V137" si="84">+S137*U137</f>
        <v>0</v>
      </c>
      <c r="W137" s="85">
        <v>0</v>
      </c>
      <c r="X137" s="72">
        <f t="shared" ref="X137" si="85">+S137*W137*T137</f>
        <v>0</v>
      </c>
      <c r="Y137" s="85">
        <v>0</v>
      </c>
      <c r="Z137" s="125">
        <f t="shared" si="29"/>
        <v>0</v>
      </c>
      <c r="AA137" s="85">
        <v>0</v>
      </c>
      <c r="AB137" s="125">
        <f t="shared" si="29"/>
        <v>0</v>
      </c>
      <c r="AC137" s="85">
        <v>0</v>
      </c>
      <c r="AD137" s="72">
        <f t="shared" si="35"/>
        <v>0</v>
      </c>
    </row>
    <row r="138" spans="1:30" s="74" customFormat="1">
      <c r="A138" s="122">
        <f t="shared" si="36"/>
        <v>130</v>
      </c>
      <c r="B138" s="71" t="s">
        <v>66</v>
      </c>
      <c r="C138" s="71" t="s">
        <v>26</v>
      </c>
      <c r="D138" s="123" t="s">
        <v>1014</v>
      </c>
      <c r="E138" s="123" t="s">
        <v>747</v>
      </c>
      <c r="F138" s="71" t="s">
        <v>752</v>
      </c>
      <c r="G138" s="71"/>
      <c r="H138" s="71"/>
      <c r="I138" s="71" t="s">
        <v>724</v>
      </c>
      <c r="J138" s="71" t="s">
        <v>96</v>
      </c>
      <c r="K138" s="71" t="s">
        <v>85</v>
      </c>
      <c r="L138" s="71" t="s">
        <v>725</v>
      </c>
      <c r="M138" s="71" t="s">
        <v>87</v>
      </c>
      <c r="N138" s="124">
        <v>1</v>
      </c>
      <c r="O138" s="133"/>
      <c r="P138" s="124">
        <v>0</v>
      </c>
      <c r="Q138" s="124">
        <v>0</v>
      </c>
      <c r="R138" s="124">
        <v>0</v>
      </c>
      <c r="S138" s="71">
        <f t="shared" ref="S138:S143" si="86">+(3-(ISBLANK(F138)+ISBLANK(G138)+ISBLANK(H138))+1)</f>
        <v>2</v>
      </c>
      <c r="T138" s="73">
        <v>0</v>
      </c>
      <c r="U138" s="73">
        <f t="shared" ref="U138:U143" si="87">+IF(ISBLANK(O138),T138,100%)</f>
        <v>0</v>
      </c>
      <c r="V138" s="72">
        <f t="shared" ref="V138:V143" si="88">+S138*U138</f>
        <v>0</v>
      </c>
      <c r="W138" s="85">
        <v>0</v>
      </c>
      <c r="X138" s="72">
        <f t="shared" ref="X138:X143" si="89">+S138*W138*T138</f>
        <v>0</v>
      </c>
      <c r="Y138" s="85">
        <v>0</v>
      </c>
      <c r="Z138" s="125">
        <f t="shared" si="29"/>
        <v>0</v>
      </c>
      <c r="AA138" s="85">
        <v>0</v>
      </c>
      <c r="AB138" s="125">
        <f t="shared" si="29"/>
        <v>0</v>
      </c>
      <c r="AC138" s="85">
        <v>0</v>
      </c>
      <c r="AD138" s="72">
        <f t="shared" si="35"/>
        <v>0</v>
      </c>
    </row>
    <row r="139" spans="1:30" s="121" customFormat="1">
      <c r="A139" s="113">
        <f t="shared" si="36"/>
        <v>131</v>
      </c>
      <c r="B139" s="114" t="s">
        <v>66</v>
      </c>
      <c r="C139" s="114" t="s">
        <v>26</v>
      </c>
      <c r="D139" s="115" t="s">
        <v>1015</v>
      </c>
      <c r="E139" s="115" t="s">
        <v>791</v>
      </c>
      <c r="F139" s="114" t="s">
        <v>792</v>
      </c>
      <c r="G139" s="114"/>
      <c r="H139" s="114"/>
      <c r="I139" s="114"/>
      <c r="J139" s="114"/>
      <c r="K139" s="114"/>
      <c r="L139" s="114"/>
      <c r="M139" s="114"/>
      <c r="N139" s="119">
        <v>0</v>
      </c>
      <c r="O139" s="142"/>
      <c r="P139" s="119">
        <v>0</v>
      </c>
      <c r="Q139" s="119">
        <v>0</v>
      </c>
      <c r="R139" s="119">
        <v>0</v>
      </c>
      <c r="S139" s="114">
        <f t="shared" si="86"/>
        <v>2</v>
      </c>
      <c r="T139" s="116">
        <v>1</v>
      </c>
      <c r="U139" s="116">
        <f t="shared" si="87"/>
        <v>1</v>
      </c>
      <c r="V139" s="117">
        <f t="shared" si="88"/>
        <v>2</v>
      </c>
      <c r="W139" s="118">
        <v>0</v>
      </c>
      <c r="X139" s="117">
        <f t="shared" si="89"/>
        <v>0</v>
      </c>
      <c r="Y139" s="118">
        <v>0</v>
      </c>
      <c r="Z139" s="120">
        <f t="shared" si="29"/>
        <v>0</v>
      </c>
      <c r="AA139" s="118">
        <v>0</v>
      </c>
      <c r="AB139" s="120">
        <f t="shared" si="29"/>
        <v>0</v>
      </c>
      <c r="AC139" s="118">
        <v>0</v>
      </c>
      <c r="AD139" s="117">
        <f t="shared" si="35"/>
        <v>0</v>
      </c>
    </row>
    <row r="140" spans="1:30" s="121" customFormat="1">
      <c r="A140" s="113">
        <f t="shared" si="36"/>
        <v>132</v>
      </c>
      <c r="B140" s="114" t="s">
        <v>66</v>
      </c>
      <c r="C140" s="114" t="s">
        <v>26</v>
      </c>
      <c r="D140" s="115" t="s">
        <v>1016</v>
      </c>
      <c r="E140" s="115" t="s">
        <v>793</v>
      </c>
      <c r="F140" s="114" t="s">
        <v>794</v>
      </c>
      <c r="G140" s="114"/>
      <c r="H140" s="114"/>
      <c r="I140" s="114"/>
      <c r="J140" s="114"/>
      <c r="K140" s="114"/>
      <c r="L140" s="114"/>
      <c r="M140" s="114"/>
      <c r="N140" s="119">
        <v>0</v>
      </c>
      <c r="O140" s="142" t="s">
        <v>470</v>
      </c>
      <c r="P140" s="119">
        <v>1</v>
      </c>
      <c r="Q140" s="119">
        <v>1</v>
      </c>
      <c r="R140" s="119">
        <v>1</v>
      </c>
      <c r="S140" s="114">
        <f t="shared" si="86"/>
        <v>2</v>
      </c>
      <c r="T140" s="116">
        <v>1</v>
      </c>
      <c r="U140" s="116">
        <f t="shared" si="87"/>
        <v>1</v>
      </c>
      <c r="V140" s="117">
        <f t="shared" si="88"/>
        <v>2</v>
      </c>
      <c r="W140" s="118">
        <v>0</v>
      </c>
      <c r="X140" s="117">
        <f t="shared" si="89"/>
        <v>0</v>
      </c>
      <c r="Y140" s="118">
        <v>0</v>
      </c>
      <c r="Z140" s="120">
        <f t="shared" si="29"/>
        <v>0</v>
      </c>
      <c r="AA140" s="118">
        <v>0</v>
      </c>
      <c r="AB140" s="120">
        <f t="shared" si="29"/>
        <v>0</v>
      </c>
      <c r="AC140" s="118">
        <v>0</v>
      </c>
      <c r="AD140" s="117">
        <f t="shared" si="35"/>
        <v>0</v>
      </c>
    </row>
    <row r="141" spans="1:30" s="121" customFormat="1">
      <c r="A141" s="113">
        <f t="shared" si="36"/>
        <v>133</v>
      </c>
      <c r="B141" s="114" t="s">
        <v>66</v>
      </c>
      <c r="C141" s="114" t="s">
        <v>26</v>
      </c>
      <c r="D141" s="115" t="s">
        <v>1017</v>
      </c>
      <c r="E141" s="115" t="s">
        <v>796</v>
      </c>
      <c r="F141" s="114" t="s">
        <v>795</v>
      </c>
      <c r="G141" s="114"/>
      <c r="H141" s="114"/>
      <c r="I141" s="114"/>
      <c r="J141" s="114"/>
      <c r="K141" s="114"/>
      <c r="L141" s="114"/>
      <c r="M141" s="114"/>
      <c r="N141" s="119">
        <v>0</v>
      </c>
      <c r="O141" s="142"/>
      <c r="P141" s="119">
        <v>0</v>
      </c>
      <c r="Q141" s="119">
        <v>0</v>
      </c>
      <c r="R141" s="119">
        <v>0</v>
      </c>
      <c r="S141" s="114">
        <f t="shared" si="86"/>
        <v>2</v>
      </c>
      <c r="T141" s="116">
        <v>1</v>
      </c>
      <c r="U141" s="116">
        <f t="shared" si="87"/>
        <v>1</v>
      </c>
      <c r="V141" s="117">
        <f t="shared" si="88"/>
        <v>2</v>
      </c>
      <c r="W141" s="118">
        <v>0</v>
      </c>
      <c r="X141" s="117">
        <f t="shared" si="89"/>
        <v>0</v>
      </c>
      <c r="Y141" s="118">
        <v>0</v>
      </c>
      <c r="Z141" s="120">
        <f t="shared" si="29"/>
        <v>0</v>
      </c>
      <c r="AA141" s="118">
        <v>0</v>
      </c>
      <c r="AB141" s="120">
        <f t="shared" si="29"/>
        <v>0</v>
      </c>
      <c r="AC141" s="118">
        <v>0</v>
      </c>
      <c r="AD141" s="117">
        <f t="shared" si="35"/>
        <v>0</v>
      </c>
    </row>
    <row r="142" spans="1:30" s="121" customFormat="1">
      <c r="A142" s="113">
        <f t="shared" si="36"/>
        <v>134</v>
      </c>
      <c r="B142" s="114" t="s">
        <v>66</v>
      </c>
      <c r="C142" s="114" t="s">
        <v>26</v>
      </c>
      <c r="D142" s="115" t="s">
        <v>1018</v>
      </c>
      <c r="E142" s="115" t="s">
        <v>797</v>
      </c>
      <c r="F142" s="114" t="s">
        <v>799</v>
      </c>
      <c r="G142" s="114"/>
      <c r="H142" s="114"/>
      <c r="I142" s="114"/>
      <c r="J142" s="114"/>
      <c r="K142" s="114"/>
      <c r="L142" s="114"/>
      <c r="M142" s="114"/>
      <c r="N142" s="119">
        <v>0</v>
      </c>
      <c r="O142" s="142"/>
      <c r="P142" s="119">
        <v>0</v>
      </c>
      <c r="Q142" s="119">
        <v>0</v>
      </c>
      <c r="R142" s="119">
        <v>0</v>
      </c>
      <c r="S142" s="114">
        <f t="shared" si="86"/>
        <v>2</v>
      </c>
      <c r="T142" s="116">
        <v>0.5</v>
      </c>
      <c r="U142" s="116">
        <f t="shared" si="87"/>
        <v>0.5</v>
      </c>
      <c r="V142" s="117">
        <f t="shared" si="88"/>
        <v>1</v>
      </c>
      <c r="W142" s="118">
        <v>0</v>
      </c>
      <c r="X142" s="117">
        <f t="shared" si="89"/>
        <v>0</v>
      </c>
      <c r="Y142" s="118">
        <v>0</v>
      </c>
      <c r="Z142" s="120">
        <f t="shared" si="29"/>
        <v>0</v>
      </c>
      <c r="AA142" s="118">
        <v>0</v>
      </c>
      <c r="AB142" s="120">
        <f t="shared" si="29"/>
        <v>0</v>
      </c>
      <c r="AC142" s="118">
        <v>0</v>
      </c>
      <c r="AD142" s="117">
        <f t="shared" si="35"/>
        <v>0</v>
      </c>
    </row>
    <row r="143" spans="1:30" s="121" customFormat="1">
      <c r="A143" s="113"/>
      <c r="B143" s="114" t="s">
        <v>66</v>
      </c>
      <c r="C143" s="114" t="s">
        <v>26</v>
      </c>
      <c r="D143" s="115" t="str">
        <f t="shared" ref="D143" si="90">CONCATENATE(E143&amp;" and "&amp;F143)</f>
        <v>Mr. Simon Fascione and Mrs. Suzanne Fascione</v>
      </c>
      <c r="E143" s="115" t="s">
        <v>1064</v>
      </c>
      <c r="F143" s="114" t="s">
        <v>1078</v>
      </c>
      <c r="G143" s="114"/>
      <c r="H143" s="114"/>
      <c r="I143" s="114" t="s">
        <v>1079</v>
      </c>
      <c r="J143" s="114"/>
      <c r="K143" s="114"/>
      <c r="L143" s="114"/>
      <c r="M143" s="114"/>
      <c r="N143" s="119">
        <v>0</v>
      </c>
      <c r="O143" s="142"/>
      <c r="P143" s="119">
        <v>0</v>
      </c>
      <c r="Q143" s="119">
        <v>0</v>
      </c>
      <c r="R143" s="119">
        <v>0</v>
      </c>
      <c r="S143" s="114">
        <f t="shared" si="86"/>
        <v>2</v>
      </c>
      <c r="T143" s="116">
        <v>0.75</v>
      </c>
      <c r="U143" s="116">
        <f t="shared" si="87"/>
        <v>0.75</v>
      </c>
      <c r="V143" s="117">
        <f t="shared" si="88"/>
        <v>1.5</v>
      </c>
      <c r="W143" s="118">
        <v>0</v>
      </c>
      <c r="X143" s="117">
        <f t="shared" si="89"/>
        <v>0</v>
      </c>
      <c r="Y143" s="118">
        <v>0</v>
      </c>
      <c r="Z143" s="120">
        <f t="shared" si="29"/>
        <v>0</v>
      </c>
      <c r="AA143" s="118">
        <v>0</v>
      </c>
      <c r="AB143" s="120">
        <f t="shared" si="29"/>
        <v>0</v>
      </c>
      <c r="AC143" s="118">
        <v>0</v>
      </c>
      <c r="AD143" s="117">
        <f t="shared" si="35"/>
        <v>0</v>
      </c>
    </row>
    <row r="144" spans="1:30" s="74" customFormat="1">
      <c r="A144" s="122">
        <f>A142+1</f>
        <v>135</v>
      </c>
      <c r="B144" s="71" t="s">
        <v>38</v>
      </c>
      <c r="C144" s="71" t="s">
        <v>26</v>
      </c>
      <c r="D144" s="123" t="s">
        <v>1019</v>
      </c>
      <c r="E144" s="123" t="s">
        <v>726</v>
      </c>
      <c r="F144" s="71" t="s">
        <v>721</v>
      </c>
      <c r="G144" s="71"/>
      <c r="H144" s="71"/>
      <c r="I144" s="71" t="s">
        <v>727</v>
      </c>
      <c r="J144" s="71" t="s">
        <v>102</v>
      </c>
      <c r="K144" s="71" t="s">
        <v>103</v>
      </c>
      <c r="L144" s="71">
        <v>90069</v>
      </c>
      <c r="M144" s="71" t="s">
        <v>89</v>
      </c>
      <c r="N144" s="124">
        <v>1</v>
      </c>
      <c r="O144" s="133"/>
      <c r="P144" s="124">
        <v>0</v>
      </c>
      <c r="Q144" s="124">
        <v>0</v>
      </c>
      <c r="R144" s="124">
        <v>0</v>
      </c>
      <c r="S144" s="71">
        <f t="shared" ref="S144" si="91">+(3-(ISBLANK(F144)+ISBLANK(G144)+ISBLANK(H144))+1)</f>
        <v>2</v>
      </c>
      <c r="T144" s="73">
        <v>0.25</v>
      </c>
      <c r="U144" s="73">
        <f t="shared" ref="U144" si="92">+IF(ISBLANK(O144),T144,100%)</f>
        <v>0.25</v>
      </c>
      <c r="V144" s="72">
        <f t="shared" ref="V144" si="93">+S144*U144</f>
        <v>0.5</v>
      </c>
      <c r="W144" s="85">
        <v>0</v>
      </c>
      <c r="X144" s="72">
        <f t="shared" ref="X144" si="94">+S144*W144*T144</f>
        <v>0</v>
      </c>
      <c r="Y144" s="85">
        <v>0</v>
      </c>
      <c r="Z144" s="125">
        <f t="shared" si="29"/>
        <v>0</v>
      </c>
      <c r="AA144" s="85">
        <v>0</v>
      </c>
      <c r="AB144" s="125">
        <f t="shared" si="29"/>
        <v>0</v>
      </c>
      <c r="AC144" s="85">
        <v>0</v>
      </c>
      <c r="AD144" s="72">
        <f t="shared" si="35"/>
        <v>0</v>
      </c>
    </row>
    <row r="145" spans="1:30" s="74" customFormat="1">
      <c r="A145" s="122">
        <f t="shared" si="36"/>
        <v>136</v>
      </c>
      <c r="B145" s="71" t="s">
        <v>75</v>
      </c>
      <c r="C145" s="71" t="s">
        <v>26</v>
      </c>
      <c r="D145" s="123" t="s">
        <v>1020</v>
      </c>
      <c r="E145" s="123" t="s">
        <v>748</v>
      </c>
      <c r="F145" s="71" t="s">
        <v>751</v>
      </c>
      <c r="G145" s="71"/>
      <c r="H145" s="71"/>
      <c r="I145" s="71" t="s">
        <v>1046</v>
      </c>
      <c r="J145" s="71" t="s">
        <v>565</v>
      </c>
      <c r="K145" s="71" t="s">
        <v>566</v>
      </c>
      <c r="L145" s="71">
        <v>68132</v>
      </c>
      <c r="M145" s="71" t="s">
        <v>89</v>
      </c>
      <c r="N145" s="124">
        <v>1</v>
      </c>
      <c r="O145" s="133"/>
      <c r="P145" s="124">
        <v>0</v>
      </c>
      <c r="Q145" s="124">
        <v>0</v>
      </c>
      <c r="R145" s="124">
        <v>0</v>
      </c>
      <c r="S145" s="71">
        <f t="shared" si="32"/>
        <v>2</v>
      </c>
      <c r="T145" s="73">
        <v>0.75</v>
      </c>
      <c r="U145" s="73">
        <f t="shared" si="52"/>
        <v>0.75</v>
      </c>
      <c r="V145" s="72">
        <f t="shared" si="33"/>
        <v>1.5</v>
      </c>
      <c r="W145" s="85">
        <v>0</v>
      </c>
      <c r="X145" s="72">
        <f t="shared" si="34"/>
        <v>0</v>
      </c>
      <c r="Y145" s="85">
        <v>0</v>
      </c>
      <c r="Z145" s="125">
        <f t="shared" si="29"/>
        <v>0</v>
      </c>
      <c r="AA145" s="85">
        <v>0</v>
      </c>
      <c r="AB145" s="125">
        <f t="shared" si="29"/>
        <v>0</v>
      </c>
      <c r="AC145" s="85">
        <v>0</v>
      </c>
      <c r="AD145" s="72">
        <f t="shared" si="35"/>
        <v>0</v>
      </c>
    </row>
    <row r="146" spans="1:30" s="74" customFormat="1">
      <c r="A146" s="122">
        <f t="shared" si="36"/>
        <v>137</v>
      </c>
      <c r="B146" s="71" t="s">
        <v>75</v>
      </c>
      <c r="C146" s="71" t="s">
        <v>26</v>
      </c>
      <c r="D146" s="123" t="s">
        <v>1021</v>
      </c>
      <c r="E146" s="123" t="s">
        <v>749</v>
      </c>
      <c r="F146" s="71" t="s">
        <v>750</v>
      </c>
      <c r="G146" s="71"/>
      <c r="H146" s="71"/>
      <c r="I146" s="71" t="s">
        <v>567</v>
      </c>
      <c r="J146" s="71" t="s">
        <v>96</v>
      </c>
      <c r="K146" s="71" t="s">
        <v>85</v>
      </c>
      <c r="L146" s="71" t="s">
        <v>568</v>
      </c>
      <c r="M146" s="71" t="s">
        <v>87</v>
      </c>
      <c r="N146" s="124">
        <v>1</v>
      </c>
      <c r="O146" s="133" t="s">
        <v>470</v>
      </c>
      <c r="P146" s="124">
        <v>0</v>
      </c>
      <c r="Q146" s="124">
        <v>1</v>
      </c>
      <c r="R146" s="124">
        <v>1</v>
      </c>
      <c r="S146" s="71">
        <f t="shared" si="32"/>
        <v>2</v>
      </c>
      <c r="T146" s="73">
        <v>0.75</v>
      </c>
      <c r="U146" s="73">
        <f t="shared" si="52"/>
        <v>1</v>
      </c>
      <c r="V146" s="72">
        <f t="shared" si="33"/>
        <v>2</v>
      </c>
      <c r="W146" s="85">
        <v>0</v>
      </c>
      <c r="X146" s="72">
        <f t="shared" si="34"/>
        <v>0</v>
      </c>
      <c r="Y146" s="85">
        <v>0</v>
      </c>
      <c r="Z146" s="125">
        <f t="shared" si="29"/>
        <v>0</v>
      </c>
      <c r="AA146" s="85">
        <v>0</v>
      </c>
      <c r="AB146" s="125">
        <f t="shared" si="29"/>
        <v>0</v>
      </c>
      <c r="AC146" s="85">
        <v>0</v>
      </c>
      <c r="AD146" s="126">
        <f t="shared" si="35"/>
        <v>0</v>
      </c>
    </row>
    <row r="147" spans="1:30" ht="13.5" thickBot="1">
      <c r="H147" s="80"/>
      <c r="N147" s="80"/>
      <c r="O147" s="134"/>
      <c r="Z147" s="80"/>
      <c r="AC147" s="80"/>
    </row>
    <row r="148" spans="1:30" ht="13.5" thickBot="1">
      <c r="A148" s="45"/>
      <c r="B148" s="76" t="s">
        <v>50</v>
      </c>
      <c r="C148" s="77"/>
      <c r="D148" s="77"/>
      <c r="E148" s="77"/>
      <c r="F148" s="77"/>
      <c r="G148" s="77"/>
      <c r="H148" s="77"/>
      <c r="I148" s="77"/>
      <c r="J148" s="77"/>
      <c r="K148" s="77"/>
      <c r="L148" s="77"/>
      <c r="M148" s="77"/>
      <c r="N148" s="77"/>
      <c r="O148" s="135"/>
      <c r="P148" s="78"/>
      <c r="Q148" s="78"/>
      <c r="R148" s="78"/>
      <c r="S148" s="78">
        <f>+SUM(S9:S146)</f>
        <v>257</v>
      </c>
      <c r="T148" s="79">
        <f>+V148/S148</f>
        <v>0.72665369649805445</v>
      </c>
      <c r="U148" s="79"/>
      <c r="V148" s="78">
        <f>+SUM(V9:V146)</f>
        <v>186.75</v>
      </c>
      <c r="W148" s="78">
        <f>+SUMPRODUCT(S9:S146,W9:W146)</f>
        <v>21</v>
      </c>
      <c r="X148" s="78">
        <f>+SUM(X9:X146)</f>
        <v>20</v>
      </c>
      <c r="Y148" s="78"/>
      <c r="Z148" s="78">
        <f>+SUM(Z9:Z146)</f>
        <v>43</v>
      </c>
      <c r="AA148" s="78"/>
      <c r="AB148" s="78">
        <f>+SUM(AB9:AB146)</f>
        <v>43</v>
      </c>
      <c r="AC148" s="78"/>
      <c r="AD148" s="78">
        <f>+SUM(AD9:AD146)</f>
        <v>43</v>
      </c>
    </row>
    <row r="149" spans="1:30">
      <c r="H149" s="80"/>
      <c r="M149" s="80"/>
      <c r="N149" s="80"/>
      <c r="O149" s="136"/>
      <c r="P149" s="80"/>
      <c r="Q149" s="80"/>
      <c r="R149" s="80"/>
      <c r="X149" s="80"/>
      <c r="Z149" s="80"/>
      <c r="AC149" s="80"/>
    </row>
    <row r="150" spans="1:30">
      <c r="H150" s="80"/>
      <c r="N150" s="80"/>
      <c r="O150" s="134"/>
      <c r="Z150" s="80"/>
      <c r="AC150" s="80"/>
    </row>
    <row r="151" spans="1:30">
      <c r="H151" s="80"/>
      <c r="N151" s="80"/>
      <c r="O151" s="134"/>
      <c r="Z151" s="80"/>
      <c r="AC151" s="80"/>
    </row>
    <row r="152" spans="1:30">
      <c r="B152" s="45"/>
      <c r="H152" s="80"/>
      <c r="N152" s="80"/>
      <c r="O152" s="134"/>
      <c r="Z152" s="80"/>
      <c r="AC152" s="80"/>
    </row>
    <row r="153" spans="1:30">
      <c r="B153" s="45"/>
      <c r="H153" s="80"/>
      <c r="N153" s="80"/>
      <c r="O153" s="134"/>
      <c r="Z153" s="80"/>
      <c r="AC153" s="80"/>
    </row>
    <row r="154" spans="1:30">
      <c r="B154" s="45"/>
      <c r="H154" s="80"/>
      <c r="N154" s="80"/>
      <c r="O154" s="134"/>
      <c r="Z154" s="80"/>
      <c r="AC154" s="80"/>
    </row>
    <row r="155" spans="1:30">
      <c r="B155" s="45"/>
      <c r="H155" s="80"/>
      <c r="N155" s="80"/>
      <c r="O155" s="134"/>
      <c r="Z155" s="80"/>
      <c r="AC155" s="80"/>
    </row>
    <row r="156" spans="1:30">
      <c r="B156" s="45"/>
      <c r="H156" s="80"/>
      <c r="N156" s="80"/>
      <c r="O156" s="134"/>
      <c r="Z156" s="80"/>
      <c r="AC156" s="80"/>
    </row>
    <row r="157" spans="1:30">
      <c r="B157" s="45"/>
      <c r="H157" s="80"/>
      <c r="N157" s="80"/>
      <c r="O157" s="134"/>
      <c r="Z157" s="80"/>
      <c r="AC157" s="80"/>
    </row>
    <row r="158" spans="1:30">
      <c r="H158" s="80"/>
      <c r="N158" s="80"/>
      <c r="O158" s="134"/>
      <c r="Z158" s="80"/>
      <c r="AC158" s="80"/>
    </row>
    <row r="159" spans="1:30">
      <c r="H159" s="80"/>
      <c r="N159" s="80"/>
      <c r="O159" s="134"/>
      <c r="Z159" s="80"/>
      <c r="AC159" s="80"/>
    </row>
    <row r="160" spans="1:30">
      <c r="H160" s="80"/>
      <c r="N160" s="80"/>
      <c r="O160" s="134"/>
      <c r="Z160" s="80"/>
      <c r="AC160" s="80"/>
    </row>
    <row r="161" spans="8:29">
      <c r="H161" s="80"/>
      <c r="N161" s="80"/>
      <c r="O161" s="134"/>
      <c r="Z161" s="80"/>
      <c r="AC161" s="80"/>
    </row>
    <row r="162" spans="8:29">
      <c r="H162" s="80"/>
      <c r="N162" s="80"/>
      <c r="O162" s="134"/>
      <c r="Z162" s="80"/>
      <c r="AC162" s="80"/>
    </row>
    <row r="163" spans="8:29">
      <c r="H163" s="80"/>
      <c r="N163" s="80"/>
      <c r="O163" s="134"/>
      <c r="Z163" s="80"/>
      <c r="AC163" s="80"/>
    </row>
    <row r="164" spans="8:29">
      <c r="H164" s="80"/>
      <c r="N164" s="80"/>
      <c r="O164" s="134"/>
      <c r="Z164" s="80"/>
      <c r="AC164" s="80"/>
    </row>
    <row r="165" spans="8:29">
      <c r="H165" s="80"/>
      <c r="N165" s="80"/>
      <c r="O165" s="134"/>
      <c r="Z165" s="80"/>
      <c r="AC165" s="80"/>
    </row>
    <row r="166" spans="8:29">
      <c r="H166" s="80"/>
      <c r="N166" s="80"/>
      <c r="O166" s="134"/>
      <c r="Z166" s="80"/>
      <c r="AC166" s="80"/>
    </row>
    <row r="167" spans="8:29">
      <c r="H167" s="80"/>
      <c r="N167" s="80"/>
      <c r="Z167" s="80"/>
      <c r="AC167" s="80"/>
    </row>
    <row r="168" spans="8:29">
      <c r="H168" s="80"/>
      <c r="N168" s="80"/>
      <c r="Z168" s="80"/>
      <c r="AC168" s="80"/>
    </row>
    <row r="169" spans="8:29">
      <c r="H169" s="80"/>
      <c r="N169" s="80"/>
      <c r="Z169" s="80"/>
      <c r="AC169" s="80"/>
    </row>
    <row r="170" spans="8:29">
      <c r="H170" s="80"/>
      <c r="N170" s="80"/>
      <c r="Z170" s="80"/>
      <c r="AC170" s="80"/>
    </row>
    <row r="171" spans="8:29">
      <c r="H171" s="80"/>
      <c r="N171" s="80"/>
      <c r="Z171" s="80"/>
      <c r="AC171" s="80"/>
    </row>
    <row r="172" spans="8:29">
      <c r="H172" s="80"/>
      <c r="N172" s="80"/>
      <c r="Z172" s="80"/>
      <c r="AC172" s="80"/>
    </row>
    <row r="173" spans="8:29">
      <c r="H173" s="80"/>
      <c r="N173" s="80"/>
      <c r="Z173" s="80"/>
      <c r="AC173" s="80"/>
    </row>
    <row r="174" spans="8:29">
      <c r="H174" s="80"/>
      <c r="N174" s="80"/>
      <c r="Z174" s="80"/>
      <c r="AC174" s="80"/>
    </row>
    <row r="175" spans="8:29">
      <c r="H175" s="80"/>
      <c r="N175" s="80"/>
      <c r="Z175" s="80"/>
      <c r="AC175" s="80"/>
    </row>
    <row r="176" spans="8:29">
      <c r="H176" s="80"/>
      <c r="N176" s="80"/>
      <c r="Z176" s="80"/>
      <c r="AC176" s="80"/>
    </row>
    <row r="177" spans="8:29">
      <c r="H177" s="80"/>
      <c r="N177" s="80"/>
      <c r="Z177" s="80"/>
      <c r="AC177" s="80"/>
    </row>
    <row r="178" spans="8:29">
      <c r="H178" s="80"/>
      <c r="N178" s="80"/>
      <c r="Z178" s="80"/>
      <c r="AC178" s="80"/>
    </row>
    <row r="179" spans="8:29">
      <c r="H179" s="80"/>
      <c r="N179" s="80"/>
      <c r="Z179" s="80"/>
      <c r="AC179" s="80"/>
    </row>
    <row r="180" spans="8:29">
      <c r="H180" s="80"/>
      <c r="N180" s="80"/>
      <c r="Z180" s="80"/>
      <c r="AC180" s="80"/>
    </row>
    <row r="181" spans="8:29">
      <c r="H181" s="80"/>
      <c r="N181" s="80"/>
      <c r="Z181" s="80"/>
      <c r="AC181" s="80"/>
    </row>
    <row r="182" spans="8:29">
      <c r="H182" s="80"/>
      <c r="N182" s="80"/>
      <c r="Z182" s="80"/>
      <c r="AC182" s="80"/>
    </row>
    <row r="183" spans="8:29">
      <c r="H183" s="80"/>
      <c r="N183" s="80"/>
      <c r="Z183" s="80"/>
      <c r="AC183" s="80"/>
    </row>
    <row r="184" spans="8:29">
      <c r="H184" s="80"/>
      <c r="N184" s="80"/>
      <c r="Z184" s="80"/>
      <c r="AC184" s="80"/>
    </row>
    <row r="185" spans="8:29">
      <c r="H185" s="80"/>
      <c r="N185" s="80"/>
      <c r="Z185" s="80"/>
      <c r="AC185" s="80"/>
    </row>
    <row r="186" spans="8:29">
      <c r="H186" s="80"/>
      <c r="N186" s="80"/>
      <c r="Z186" s="80"/>
      <c r="AC186" s="80"/>
    </row>
    <row r="187" spans="8:29">
      <c r="H187" s="80"/>
      <c r="N187" s="80"/>
      <c r="Z187" s="80"/>
      <c r="AC187" s="80"/>
    </row>
    <row r="188" spans="8:29">
      <c r="H188" s="80"/>
      <c r="N188" s="80"/>
      <c r="Z188" s="80"/>
      <c r="AC188" s="80"/>
    </row>
    <row r="189" spans="8:29">
      <c r="H189" s="80"/>
      <c r="N189" s="80"/>
      <c r="Z189" s="80"/>
      <c r="AC189" s="80"/>
    </row>
    <row r="190" spans="8:29">
      <c r="H190" s="80"/>
      <c r="N190" s="80"/>
      <c r="Z190" s="80"/>
      <c r="AC190" s="80"/>
    </row>
    <row r="191" spans="8:29">
      <c r="H191" s="80"/>
      <c r="N191" s="80"/>
      <c r="Z191" s="80"/>
      <c r="AC191" s="80"/>
    </row>
    <row r="192" spans="8:29">
      <c r="H192" s="80"/>
      <c r="N192" s="80"/>
      <c r="Z192" s="80"/>
      <c r="AC192" s="80"/>
    </row>
    <row r="193" spans="8:29">
      <c r="H193" s="80"/>
      <c r="N193" s="80"/>
      <c r="Z193" s="80"/>
      <c r="AC193" s="80"/>
    </row>
    <row r="194" spans="8:29">
      <c r="H194" s="80"/>
      <c r="N194" s="80"/>
      <c r="Z194" s="80"/>
      <c r="AC194" s="80"/>
    </row>
    <row r="195" spans="8:29">
      <c r="H195" s="80"/>
      <c r="N195" s="80"/>
      <c r="Z195" s="80"/>
      <c r="AC195" s="80"/>
    </row>
    <row r="196" spans="8:29">
      <c r="H196" s="80"/>
      <c r="N196" s="80"/>
      <c r="Z196" s="80"/>
      <c r="AC196" s="80"/>
    </row>
    <row r="197" spans="8:29">
      <c r="H197" s="80"/>
      <c r="N197" s="80"/>
      <c r="Z197" s="80"/>
      <c r="AC197" s="80"/>
    </row>
    <row r="198" spans="8:29">
      <c r="H198" s="80"/>
      <c r="N198" s="80"/>
      <c r="Z198" s="80"/>
      <c r="AC198" s="80"/>
    </row>
    <row r="199" spans="8:29">
      <c r="H199" s="80"/>
      <c r="N199" s="80"/>
      <c r="Z199" s="80"/>
      <c r="AC199" s="80"/>
    </row>
    <row r="200" spans="8:29">
      <c r="H200" s="80"/>
      <c r="N200" s="80"/>
      <c r="Z200" s="80"/>
      <c r="AC200" s="80"/>
    </row>
    <row r="201" spans="8:29">
      <c r="H201" s="80"/>
      <c r="N201" s="80"/>
      <c r="Z201" s="80"/>
      <c r="AC201" s="80"/>
    </row>
    <row r="202" spans="8:29">
      <c r="H202" s="80"/>
      <c r="N202" s="80"/>
      <c r="Z202" s="80"/>
      <c r="AC202" s="80"/>
    </row>
    <row r="203" spans="8:29">
      <c r="H203" s="80"/>
      <c r="N203" s="80"/>
      <c r="Z203" s="80"/>
      <c r="AC203" s="80"/>
    </row>
    <row r="204" spans="8:29">
      <c r="H204" s="80"/>
      <c r="N204" s="80"/>
      <c r="Z204" s="80"/>
      <c r="AC204" s="80"/>
    </row>
    <row r="205" spans="8:29">
      <c r="H205" s="80"/>
      <c r="N205" s="80"/>
      <c r="Z205" s="80"/>
      <c r="AC205" s="80"/>
    </row>
    <row r="206" spans="8:29">
      <c r="H206" s="80"/>
      <c r="N206" s="80"/>
      <c r="Z206" s="80"/>
      <c r="AC206" s="80"/>
    </row>
    <row r="207" spans="8:29">
      <c r="H207" s="80"/>
      <c r="N207" s="80"/>
      <c r="Z207" s="80"/>
      <c r="AC207" s="80"/>
    </row>
    <row r="208" spans="8:29">
      <c r="H208" s="80"/>
      <c r="N208" s="80"/>
      <c r="Z208" s="80"/>
      <c r="AC208" s="80"/>
    </row>
    <row r="209" spans="8:29">
      <c r="H209" s="80"/>
      <c r="N209" s="80"/>
      <c r="Z209" s="80"/>
      <c r="AC209" s="80"/>
    </row>
    <row r="210" spans="8:29">
      <c r="H210" s="80"/>
      <c r="N210" s="80"/>
      <c r="Z210" s="80"/>
      <c r="AC210" s="80"/>
    </row>
    <row r="211" spans="8:29">
      <c r="H211" s="80"/>
      <c r="N211" s="80"/>
      <c r="Z211" s="80"/>
      <c r="AC211" s="80"/>
    </row>
    <row r="212" spans="8:29">
      <c r="H212" s="80"/>
      <c r="N212" s="80"/>
      <c r="Z212" s="80"/>
      <c r="AC212" s="80"/>
    </row>
    <row r="213" spans="8:29">
      <c r="H213" s="80"/>
      <c r="N213" s="80"/>
      <c r="Z213" s="80"/>
      <c r="AC213" s="80"/>
    </row>
    <row r="214" spans="8:29">
      <c r="H214" s="80"/>
      <c r="N214" s="80"/>
      <c r="Z214" s="80"/>
      <c r="AC214" s="80"/>
    </row>
    <row r="215" spans="8:29">
      <c r="H215" s="80"/>
      <c r="N215" s="80"/>
      <c r="Z215" s="80"/>
      <c r="AC215" s="80"/>
    </row>
    <row r="216" spans="8:29">
      <c r="H216" s="80"/>
      <c r="N216" s="80"/>
      <c r="Z216" s="80"/>
      <c r="AC216" s="80"/>
    </row>
    <row r="217" spans="8:29">
      <c r="H217" s="80"/>
      <c r="N217" s="80"/>
      <c r="Z217" s="80"/>
      <c r="AC217" s="80"/>
    </row>
    <row r="218" spans="8:29">
      <c r="H218" s="80"/>
      <c r="N218" s="80"/>
      <c r="Z218" s="80"/>
      <c r="AC218" s="80"/>
    </row>
    <row r="219" spans="8:29">
      <c r="H219" s="80"/>
      <c r="N219" s="80"/>
      <c r="Z219" s="80"/>
      <c r="AC219" s="80"/>
    </row>
    <row r="220" spans="8:29">
      <c r="H220" s="80"/>
      <c r="N220" s="80"/>
      <c r="Z220" s="80"/>
      <c r="AC220" s="80"/>
    </row>
    <row r="221" spans="8:29">
      <c r="H221" s="80"/>
      <c r="N221" s="80"/>
      <c r="Z221" s="80"/>
      <c r="AC221" s="80"/>
    </row>
    <row r="222" spans="8:29">
      <c r="H222" s="80"/>
      <c r="N222" s="80"/>
      <c r="Z222" s="80"/>
      <c r="AC222" s="80"/>
    </row>
    <row r="223" spans="8:29">
      <c r="H223" s="80"/>
      <c r="N223" s="80"/>
      <c r="Z223" s="80"/>
      <c r="AC223" s="80"/>
    </row>
    <row r="224" spans="8:29">
      <c r="H224" s="80"/>
      <c r="N224" s="80"/>
      <c r="AC224" s="80"/>
    </row>
    <row r="225" spans="8:29">
      <c r="H225" s="80"/>
      <c r="N225" s="80"/>
      <c r="AC225" s="80"/>
    </row>
    <row r="226" spans="8:29">
      <c r="H226" s="80"/>
      <c r="N226" s="80"/>
      <c r="AC226" s="80"/>
    </row>
    <row r="227" spans="8:29">
      <c r="H227" s="80"/>
      <c r="N227" s="80"/>
      <c r="AC227" s="80"/>
    </row>
    <row r="228" spans="8:29">
      <c r="H228" s="80"/>
      <c r="N228" s="80"/>
      <c r="AC228" s="80"/>
    </row>
    <row r="229" spans="8:29">
      <c r="H229" s="80"/>
      <c r="N229" s="80"/>
      <c r="AC229" s="80"/>
    </row>
    <row r="230" spans="8:29">
      <c r="H230" s="80"/>
      <c r="N230" s="80"/>
      <c r="AC230" s="80"/>
    </row>
    <row r="231" spans="8:29">
      <c r="H231" s="80"/>
      <c r="N231" s="80"/>
      <c r="AC231" s="80"/>
    </row>
    <row r="232" spans="8:29">
      <c r="H232" s="80"/>
      <c r="N232" s="80"/>
      <c r="AC232" s="80"/>
    </row>
    <row r="233" spans="8:29">
      <c r="H233" s="80"/>
      <c r="N233" s="80"/>
      <c r="AC233" s="80"/>
    </row>
    <row r="234" spans="8:29">
      <c r="H234" s="80"/>
      <c r="N234" s="80"/>
      <c r="AC234" s="80"/>
    </row>
    <row r="235" spans="8:29">
      <c r="H235" s="80"/>
      <c r="N235" s="80"/>
      <c r="AC235" s="80"/>
    </row>
    <row r="236" spans="8:29">
      <c r="H236" s="80"/>
      <c r="N236" s="80"/>
      <c r="AC236" s="80"/>
    </row>
    <row r="237" spans="8:29">
      <c r="H237" s="80"/>
      <c r="N237" s="80"/>
      <c r="AC237" s="80"/>
    </row>
    <row r="238" spans="8:29">
      <c r="H238" s="80"/>
      <c r="N238" s="80"/>
      <c r="AC238" s="80"/>
    </row>
    <row r="239" spans="8:29">
      <c r="H239" s="80"/>
      <c r="N239" s="80"/>
      <c r="AC239" s="80"/>
    </row>
    <row r="240" spans="8:29">
      <c r="H240" s="80"/>
      <c r="N240" s="80"/>
      <c r="AC240" s="80"/>
    </row>
    <row r="241" spans="8:29">
      <c r="H241" s="80"/>
      <c r="N241" s="80"/>
      <c r="AC241" s="80"/>
    </row>
    <row r="242" spans="8:29">
      <c r="H242" s="80"/>
      <c r="N242" s="80"/>
      <c r="AC242" s="80"/>
    </row>
    <row r="243" spans="8:29">
      <c r="H243" s="80"/>
      <c r="N243" s="80"/>
      <c r="AC243" s="80"/>
    </row>
    <row r="244" spans="8:29">
      <c r="H244" s="80"/>
      <c r="N244" s="80"/>
      <c r="AC244" s="80"/>
    </row>
    <row r="245" spans="8:29">
      <c r="H245" s="80"/>
      <c r="N245" s="80"/>
      <c r="AC245" s="80"/>
    </row>
    <row r="246" spans="8:29">
      <c r="H246" s="80"/>
      <c r="N246" s="80"/>
      <c r="AC246" s="80"/>
    </row>
    <row r="247" spans="8:29">
      <c r="H247" s="80"/>
      <c r="N247" s="80"/>
      <c r="AC247" s="80"/>
    </row>
    <row r="248" spans="8:29">
      <c r="H248" s="80"/>
      <c r="N248" s="80"/>
      <c r="AC248" s="80"/>
    </row>
    <row r="249" spans="8:29">
      <c r="H249" s="80"/>
      <c r="N249" s="80"/>
      <c r="AC249" s="80"/>
    </row>
    <row r="250" spans="8:29">
      <c r="H250" s="80"/>
      <c r="N250" s="80"/>
      <c r="AC250" s="80"/>
    </row>
    <row r="251" spans="8:29">
      <c r="H251" s="80"/>
      <c r="N251" s="80"/>
      <c r="AC251" s="80"/>
    </row>
    <row r="252" spans="8:29">
      <c r="H252" s="80"/>
      <c r="N252" s="80"/>
      <c r="AC252" s="80"/>
    </row>
    <row r="253" spans="8:29">
      <c r="H253" s="80"/>
      <c r="N253" s="80"/>
      <c r="AC253" s="80"/>
    </row>
    <row r="254" spans="8:29">
      <c r="H254" s="80"/>
      <c r="N254" s="80"/>
      <c r="AC254" s="80"/>
    </row>
    <row r="255" spans="8:29">
      <c r="H255" s="80"/>
      <c r="N255" s="80"/>
      <c r="AC255" s="80"/>
    </row>
    <row r="256" spans="8:29">
      <c r="H256" s="80"/>
      <c r="N256" s="80"/>
      <c r="AC256" s="80"/>
    </row>
    <row r="257" spans="8:29">
      <c r="H257" s="80"/>
      <c r="N257" s="80"/>
      <c r="AC257" s="80"/>
    </row>
    <row r="258" spans="8:29">
      <c r="H258" s="80"/>
      <c r="N258" s="80"/>
      <c r="AC258" s="80"/>
    </row>
    <row r="259" spans="8:29">
      <c r="H259" s="80"/>
      <c r="N259" s="80"/>
      <c r="AC259" s="80"/>
    </row>
    <row r="260" spans="8:29">
      <c r="H260" s="80"/>
      <c r="N260" s="80"/>
      <c r="AC260" s="80"/>
    </row>
    <row r="261" spans="8:29">
      <c r="H261" s="80"/>
      <c r="N261" s="80"/>
      <c r="AC261" s="80"/>
    </row>
    <row r="262" spans="8:29">
      <c r="H262" s="80"/>
      <c r="N262" s="80"/>
      <c r="AC262" s="80"/>
    </row>
    <row r="263" spans="8:29">
      <c r="H263" s="80"/>
      <c r="N263" s="80"/>
      <c r="AC263" s="80"/>
    </row>
    <row r="264" spans="8:29">
      <c r="H264" s="80"/>
      <c r="N264" s="80"/>
      <c r="AC264" s="80"/>
    </row>
    <row r="265" spans="8:29">
      <c r="H265" s="80"/>
      <c r="N265" s="80"/>
      <c r="AC265" s="80"/>
    </row>
    <row r="266" spans="8:29">
      <c r="H266" s="80"/>
      <c r="N266" s="80"/>
    </row>
    <row r="267" spans="8:29">
      <c r="H267" s="80"/>
      <c r="N267" s="80"/>
    </row>
    <row r="268" spans="8:29">
      <c r="H268" s="80"/>
      <c r="N268" s="80"/>
    </row>
    <row r="269" spans="8:29">
      <c r="H269" s="80"/>
      <c r="N269" s="80"/>
    </row>
    <row r="270" spans="8:29">
      <c r="H270" s="80"/>
      <c r="N270" s="80"/>
    </row>
    <row r="271" spans="8:29">
      <c r="H271" s="80"/>
      <c r="N271" s="80"/>
    </row>
    <row r="272" spans="8:29">
      <c r="H272" s="80"/>
      <c r="N272" s="80"/>
    </row>
    <row r="273" spans="8:14">
      <c r="H273" s="80"/>
      <c r="N273" s="80"/>
    </row>
    <row r="274" spans="8:14">
      <c r="H274" s="80"/>
      <c r="N274" s="80"/>
    </row>
    <row r="275" spans="8:14">
      <c r="H275" s="80"/>
      <c r="N275" s="80"/>
    </row>
    <row r="276" spans="8:14">
      <c r="H276" s="80"/>
      <c r="N276" s="80"/>
    </row>
    <row r="277" spans="8:14">
      <c r="H277" s="80"/>
      <c r="N277" s="80"/>
    </row>
    <row r="278" spans="8:14">
      <c r="H278" s="80"/>
      <c r="N278" s="80"/>
    </row>
    <row r="279" spans="8:14">
      <c r="H279" s="80"/>
      <c r="N279" s="80"/>
    </row>
    <row r="280" spans="8:14">
      <c r="H280" s="80"/>
      <c r="N280" s="80"/>
    </row>
    <row r="281" spans="8:14">
      <c r="H281" s="80"/>
      <c r="N281" s="80"/>
    </row>
    <row r="282" spans="8:14">
      <c r="H282" s="80"/>
      <c r="N282" s="80"/>
    </row>
    <row r="283" spans="8:14">
      <c r="H283" s="80"/>
      <c r="N283" s="80"/>
    </row>
    <row r="284" spans="8:14">
      <c r="H284" s="80"/>
      <c r="N284" s="80"/>
    </row>
    <row r="285" spans="8:14">
      <c r="H285" s="80"/>
      <c r="N285" s="80"/>
    </row>
    <row r="286" spans="8:14">
      <c r="H286" s="80"/>
      <c r="N286" s="80"/>
    </row>
    <row r="287" spans="8:14">
      <c r="H287" s="80"/>
      <c r="N287" s="80"/>
    </row>
    <row r="288" spans="8:14">
      <c r="H288" s="80"/>
      <c r="N288" s="80"/>
    </row>
    <row r="289" spans="8:14">
      <c r="H289" s="80"/>
      <c r="N289" s="80"/>
    </row>
    <row r="290" spans="8:14">
      <c r="H290" s="80"/>
      <c r="N290" s="80"/>
    </row>
    <row r="291" spans="8:14">
      <c r="H291" s="80"/>
      <c r="N291" s="80"/>
    </row>
    <row r="292" spans="8:14">
      <c r="H292" s="80"/>
      <c r="N292" s="80"/>
    </row>
    <row r="293" spans="8:14">
      <c r="H293" s="80"/>
      <c r="N293" s="80"/>
    </row>
    <row r="294" spans="8:14">
      <c r="H294" s="80"/>
      <c r="N294" s="80"/>
    </row>
    <row r="295" spans="8:14">
      <c r="H295" s="80"/>
      <c r="N295" s="80"/>
    </row>
    <row r="296" spans="8:14">
      <c r="H296" s="80"/>
      <c r="N296" s="80"/>
    </row>
    <row r="297" spans="8:14">
      <c r="H297" s="80"/>
      <c r="N297" s="80"/>
    </row>
    <row r="298" spans="8:14">
      <c r="H298" s="80"/>
      <c r="N298" s="80"/>
    </row>
    <row r="299" spans="8:14">
      <c r="H299" s="80"/>
      <c r="N299" s="80"/>
    </row>
    <row r="300" spans="8:14">
      <c r="H300" s="80"/>
      <c r="N300" s="80"/>
    </row>
    <row r="301" spans="8:14">
      <c r="H301" s="80"/>
      <c r="N301" s="80"/>
    </row>
    <row r="302" spans="8:14">
      <c r="H302" s="80"/>
      <c r="N302" s="80"/>
    </row>
    <row r="303" spans="8:14">
      <c r="H303" s="80"/>
      <c r="N303" s="80"/>
    </row>
    <row r="304" spans="8:14">
      <c r="H304" s="80"/>
      <c r="N304" s="80"/>
    </row>
    <row r="305" spans="8:14">
      <c r="H305" s="80"/>
      <c r="N305" s="80"/>
    </row>
    <row r="306" spans="8:14">
      <c r="H306" s="80"/>
      <c r="N306" s="80"/>
    </row>
    <row r="307" spans="8:14">
      <c r="H307" s="80"/>
      <c r="N307" s="80"/>
    </row>
    <row r="308" spans="8:14">
      <c r="H308" s="80"/>
      <c r="N308" s="80"/>
    </row>
    <row r="309" spans="8:14">
      <c r="H309" s="80"/>
      <c r="N309" s="80"/>
    </row>
    <row r="310" spans="8:14">
      <c r="H310" s="80"/>
      <c r="N310" s="80"/>
    </row>
    <row r="311" spans="8:14">
      <c r="H311" s="80"/>
      <c r="N311" s="80"/>
    </row>
    <row r="312" spans="8:14">
      <c r="H312" s="80"/>
      <c r="N312" s="80"/>
    </row>
    <row r="313" spans="8:14">
      <c r="H313" s="80"/>
      <c r="N313" s="80"/>
    </row>
    <row r="314" spans="8:14">
      <c r="H314" s="80"/>
      <c r="N314" s="80"/>
    </row>
    <row r="315" spans="8:14">
      <c r="H315" s="80"/>
      <c r="N315" s="80"/>
    </row>
    <row r="316" spans="8:14">
      <c r="H316" s="80"/>
      <c r="N316" s="80"/>
    </row>
    <row r="317" spans="8:14">
      <c r="H317" s="80"/>
      <c r="N317" s="80"/>
    </row>
    <row r="318" spans="8:14">
      <c r="H318" s="80"/>
      <c r="N318" s="80"/>
    </row>
    <row r="319" spans="8:14">
      <c r="H319" s="80"/>
      <c r="N319" s="80"/>
    </row>
    <row r="320" spans="8:14">
      <c r="H320" s="80"/>
      <c r="N320" s="80"/>
    </row>
    <row r="321" spans="8:14">
      <c r="H321" s="80"/>
      <c r="N321" s="80"/>
    </row>
    <row r="322" spans="8:14">
      <c r="H322" s="80"/>
      <c r="N322" s="80"/>
    </row>
    <row r="323" spans="8:14">
      <c r="H323" s="80"/>
      <c r="N323" s="80"/>
    </row>
    <row r="324" spans="8:14">
      <c r="H324" s="80"/>
      <c r="N324" s="80"/>
    </row>
    <row r="325" spans="8:14">
      <c r="H325" s="80"/>
      <c r="N325" s="80"/>
    </row>
    <row r="326" spans="8:14">
      <c r="H326" s="80"/>
      <c r="N326" s="80"/>
    </row>
    <row r="327" spans="8:14">
      <c r="H327" s="80"/>
      <c r="N327" s="80"/>
    </row>
    <row r="328" spans="8:14">
      <c r="H328" s="80"/>
      <c r="N328" s="80"/>
    </row>
    <row r="329" spans="8:14">
      <c r="H329" s="80"/>
      <c r="N329" s="80"/>
    </row>
    <row r="330" spans="8:14">
      <c r="H330" s="80"/>
      <c r="N330" s="80"/>
    </row>
    <row r="331" spans="8:14">
      <c r="H331" s="80"/>
      <c r="N331" s="80"/>
    </row>
    <row r="332" spans="8:14">
      <c r="H332" s="80"/>
      <c r="N332" s="80"/>
    </row>
    <row r="333" spans="8:14">
      <c r="H333" s="80"/>
      <c r="N333" s="80"/>
    </row>
    <row r="334" spans="8:14">
      <c r="H334" s="80"/>
      <c r="N334" s="80"/>
    </row>
    <row r="335" spans="8:14">
      <c r="H335" s="80"/>
      <c r="N335" s="80"/>
    </row>
    <row r="336" spans="8:14">
      <c r="H336" s="80"/>
      <c r="N336" s="80"/>
    </row>
    <row r="337" spans="8:14">
      <c r="H337" s="80"/>
      <c r="N337" s="80"/>
    </row>
    <row r="338" spans="8:14">
      <c r="H338" s="80"/>
      <c r="N338" s="80"/>
    </row>
    <row r="339" spans="8:14">
      <c r="H339" s="80"/>
      <c r="N339" s="80"/>
    </row>
    <row r="340" spans="8:14">
      <c r="H340" s="80"/>
      <c r="N340" s="80"/>
    </row>
    <row r="341" spans="8:14">
      <c r="H341" s="80"/>
      <c r="N341" s="80"/>
    </row>
    <row r="342" spans="8:14">
      <c r="H342" s="80"/>
      <c r="N342" s="80"/>
    </row>
    <row r="343" spans="8:14">
      <c r="H343" s="80"/>
      <c r="N343" s="80"/>
    </row>
    <row r="344" spans="8:14">
      <c r="H344" s="80"/>
      <c r="N344" s="80"/>
    </row>
    <row r="345" spans="8:14">
      <c r="H345" s="80"/>
      <c r="N345" s="80"/>
    </row>
    <row r="346" spans="8:14">
      <c r="H346" s="80"/>
      <c r="N346" s="80"/>
    </row>
    <row r="347" spans="8:14">
      <c r="H347" s="80"/>
      <c r="N347" s="80"/>
    </row>
    <row r="348" spans="8:14">
      <c r="H348" s="80"/>
      <c r="N348" s="80"/>
    </row>
    <row r="349" spans="8:14">
      <c r="H349" s="80"/>
      <c r="N349" s="80"/>
    </row>
    <row r="350" spans="8:14">
      <c r="H350" s="80"/>
      <c r="N350" s="80"/>
    </row>
    <row r="351" spans="8:14">
      <c r="H351" s="80"/>
      <c r="N351" s="80"/>
    </row>
    <row r="352" spans="8:14">
      <c r="H352" s="80"/>
      <c r="N352" s="80"/>
    </row>
    <row r="353" spans="8:14">
      <c r="H353" s="80"/>
      <c r="N353" s="80"/>
    </row>
    <row r="354" spans="8:14">
      <c r="H354" s="80"/>
      <c r="N354" s="80"/>
    </row>
    <row r="355" spans="8:14">
      <c r="H355" s="80"/>
      <c r="N355" s="80"/>
    </row>
    <row r="356" spans="8:14">
      <c r="H356" s="80"/>
      <c r="N356" s="80"/>
    </row>
    <row r="357" spans="8:14">
      <c r="H357" s="80"/>
      <c r="N357" s="80"/>
    </row>
    <row r="358" spans="8:14">
      <c r="H358" s="80"/>
      <c r="N358" s="80"/>
    </row>
    <row r="359" spans="8:14">
      <c r="H359" s="80"/>
      <c r="N359" s="80"/>
    </row>
    <row r="360" spans="8:14">
      <c r="H360" s="80"/>
      <c r="N360" s="80"/>
    </row>
    <row r="361" spans="8:14">
      <c r="H361" s="80"/>
      <c r="N361" s="80"/>
    </row>
    <row r="362" spans="8:14">
      <c r="H362" s="80"/>
      <c r="N362" s="80"/>
    </row>
    <row r="363" spans="8:14">
      <c r="H363" s="80"/>
      <c r="N363" s="80"/>
    </row>
    <row r="364" spans="8:14">
      <c r="H364" s="80"/>
      <c r="N364" s="80"/>
    </row>
    <row r="365" spans="8:14">
      <c r="H365" s="80"/>
      <c r="N365" s="80"/>
    </row>
    <row r="366" spans="8:14">
      <c r="H366" s="80"/>
      <c r="N366" s="80"/>
    </row>
    <row r="367" spans="8:14">
      <c r="H367" s="80"/>
      <c r="N367" s="80"/>
    </row>
    <row r="368" spans="8:14">
      <c r="H368" s="80"/>
      <c r="N368" s="80"/>
    </row>
    <row r="369" spans="8:14">
      <c r="H369" s="80"/>
      <c r="N369" s="80"/>
    </row>
    <row r="370" spans="8:14">
      <c r="H370" s="80"/>
      <c r="N370" s="80"/>
    </row>
    <row r="371" spans="8:14">
      <c r="H371" s="80"/>
      <c r="N371" s="80"/>
    </row>
    <row r="372" spans="8:14">
      <c r="H372" s="80"/>
      <c r="N372" s="80"/>
    </row>
    <row r="373" spans="8:14">
      <c r="H373" s="80"/>
      <c r="N373" s="80"/>
    </row>
    <row r="374" spans="8:14">
      <c r="H374" s="80"/>
      <c r="N374" s="80"/>
    </row>
    <row r="375" spans="8:14">
      <c r="H375" s="80"/>
      <c r="N375" s="80"/>
    </row>
    <row r="376" spans="8:14">
      <c r="H376" s="80"/>
      <c r="N376" s="80"/>
    </row>
    <row r="377" spans="8:14">
      <c r="H377" s="80"/>
      <c r="N377" s="80"/>
    </row>
    <row r="378" spans="8:14">
      <c r="H378" s="80"/>
      <c r="N378" s="80"/>
    </row>
    <row r="379" spans="8:14">
      <c r="H379" s="80"/>
      <c r="N379" s="80"/>
    </row>
    <row r="380" spans="8:14">
      <c r="H380" s="80"/>
      <c r="N380" s="80"/>
    </row>
    <row r="381" spans="8:14">
      <c r="H381" s="80"/>
      <c r="N381" s="80"/>
    </row>
    <row r="382" spans="8:14">
      <c r="H382" s="80"/>
      <c r="N382" s="80"/>
    </row>
    <row r="383" spans="8:14">
      <c r="H383" s="80"/>
      <c r="N383" s="80"/>
    </row>
    <row r="384" spans="8:14">
      <c r="H384" s="80"/>
      <c r="N384" s="80"/>
    </row>
    <row r="385" spans="8:14">
      <c r="H385" s="80"/>
      <c r="N385" s="80"/>
    </row>
    <row r="386" spans="8:14">
      <c r="H386" s="80"/>
      <c r="N386" s="80"/>
    </row>
    <row r="387" spans="8:14">
      <c r="H387" s="80"/>
      <c r="N387" s="80"/>
    </row>
    <row r="388" spans="8:14">
      <c r="H388" s="80"/>
      <c r="N388" s="80"/>
    </row>
    <row r="389" spans="8:14">
      <c r="H389" s="80"/>
      <c r="N389" s="80"/>
    </row>
    <row r="390" spans="8:14">
      <c r="H390" s="80"/>
      <c r="N390" s="80"/>
    </row>
    <row r="391" spans="8:14">
      <c r="H391" s="80"/>
      <c r="N391" s="80"/>
    </row>
    <row r="392" spans="8:14">
      <c r="H392" s="80"/>
      <c r="N392" s="80"/>
    </row>
    <row r="393" spans="8:14">
      <c r="H393" s="80"/>
      <c r="N393" s="80"/>
    </row>
    <row r="394" spans="8:14">
      <c r="H394" s="80"/>
      <c r="N394" s="80"/>
    </row>
    <row r="395" spans="8:14">
      <c r="H395" s="80"/>
      <c r="N395" s="80"/>
    </row>
    <row r="396" spans="8:14">
      <c r="H396" s="80"/>
      <c r="N396" s="80"/>
    </row>
    <row r="397" spans="8:14">
      <c r="H397" s="80"/>
      <c r="N397" s="80"/>
    </row>
    <row r="398" spans="8:14">
      <c r="H398" s="80"/>
      <c r="N398" s="80"/>
    </row>
    <row r="399" spans="8:14">
      <c r="H399" s="80"/>
      <c r="N399" s="80"/>
    </row>
    <row r="400" spans="8:14">
      <c r="H400" s="80"/>
      <c r="N400" s="80"/>
    </row>
    <row r="401" spans="8:14">
      <c r="H401" s="80"/>
      <c r="N401" s="80"/>
    </row>
    <row r="402" spans="8:14">
      <c r="H402" s="80"/>
      <c r="N402" s="80"/>
    </row>
    <row r="403" spans="8:14">
      <c r="H403" s="80"/>
      <c r="N403" s="80"/>
    </row>
    <row r="404" spans="8:14">
      <c r="H404" s="80"/>
      <c r="N404" s="80"/>
    </row>
    <row r="405" spans="8:14">
      <c r="H405" s="80"/>
      <c r="N405" s="80"/>
    </row>
    <row r="406" spans="8:14">
      <c r="H406" s="80"/>
      <c r="N406" s="80"/>
    </row>
    <row r="407" spans="8:14">
      <c r="H407" s="80"/>
      <c r="N407" s="80"/>
    </row>
    <row r="408" spans="8:14">
      <c r="H408" s="80"/>
      <c r="N408" s="80"/>
    </row>
    <row r="409" spans="8:14">
      <c r="H409" s="80"/>
      <c r="N409" s="80"/>
    </row>
    <row r="410" spans="8:14">
      <c r="H410" s="80"/>
      <c r="N410" s="80"/>
    </row>
    <row r="411" spans="8:14">
      <c r="H411" s="80"/>
      <c r="N411" s="80"/>
    </row>
    <row r="412" spans="8:14">
      <c r="H412" s="80"/>
      <c r="N412" s="80"/>
    </row>
    <row r="413" spans="8:14">
      <c r="H413" s="80"/>
      <c r="N413" s="80"/>
    </row>
    <row r="414" spans="8:14">
      <c r="H414" s="80"/>
      <c r="N414" s="80"/>
    </row>
    <row r="415" spans="8:14">
      <c r="H415" s="80"/>
      <c r="N415" s="80"/>
    </row>
    <row r="416" spans="8:14">
      <c r="H416" s="80"/>
      <c r="N416" s="80"/>
    </row>
    <row r="417" spans="8:14">
      <c r="H417" s="80"/>
      <c r="N417" s="80"/>
    </row>
    <row r="418" spans="8:14">
      <c r="H418" s="80"/>
      <c r="N418" s="80"/>
    </row>
    <row r="419" spans="8:14">
      <c r="H419" s="80"/>
      <c r="N419" s="80"/>
    </row>
    <row r="420" spans="8:14">
      <c r="H420" s="80"/>
      <c r="N420" s="80"/>
    </row>
    <row r="421" spans="8:14">
      <c r="H421" s="80"/>
      <c r="N421" s="80"/>
    </row>
    <row r="422" spans="8:14">
      <c r="H422" s="80"/>
      <c r="N422" s="80"/>
    </row>
    <row r="423" spans="8:14">
      <c r="H423" s="80"/>
      <c r="N423" s="80"/>
    </row>
    <row r="424" spans="8:14">
      <c r="H424" s="80"/>
      <c r="N424" s="80"/>
    </row>
    <row r="425" spans="8:14">
      <c r="H425" s="80"/>
      <c r="N425" s="80"/>
    </row>
    <row r="426" spans="8:14">
      <c r="H426" s="80"/>
      <c r="N426" s="80"/>
    </row>
    <row r="427" spans="8:14">
      <c r="H427" s="80"/>
      <c r="N427" s="80"/>
    </row>
    <row r="428" spans="8:14">
      <c r="H428" s="80"/>
      <c r="N428" s="80"/>
    </row>
    <row r="429" spans="8:14">
      <c r="H429" s="80"/>
      <c r="N429" s="80"/>
    </row>
    <row r="430" spans="8:14">
      <c r="H430" s="80"/>
      <c r="N430" s="80"/>
    </row>
    <row r="431" spans="8:14">
      <c r="H431" s="80"/>
      <c r="N431" s="80"/>
    </row>
    <row r="432" spans="8:14">
      <c r="H432" s="80"/>
      <c r="N432" s="80"/>
    </row>
    <row r="433" spans="8:14">
      <c r="H433" s="80"/>
      <c r="N433" s="80"/>
    </row>
    <row r="434" spans="8:14">
      <c r="H434" s="80"/>
      <c r="N434" s="80"/>
    </row>
    <row r="435" spans="8:14">
      <c r="H435" s="80"/>
      <c r="N435" s="80"/>
    </row>
    <row r="436" spans="8:14">
      <c r="H436" s="80"/>
      <c r="N436" s="80"/>
    </row>
    <row r="437" spans="8:14">
      <c r="H437" s="80"/>
      <c r="N437" s="80"/>
    </row>
    <row r="438" spans="8:14">
      <c r="H438" s="80"/>
      <c r="N438" s="80"/>
    </row>
    <row r="439" spans="8:14">
      <c r="H439" s="80"/>
      <c r="N439" s="80"/>
    </row>
    <row r="440" spans="8:14">
      <c r="H440" s="80"/>
      <c r="N440" s="80"/>
    </row>
    <row r="441" spans="8:14">
      <c r="H441" s="80"/>
      <c r="N441" s="80"/>
    </row>
    <row r="442" spans="8:14">
      <c r="H442" s="80"/>
      <c r="N442" s="80"/>
    </row>
    <row r="443" spans="8:14">
      <c r="H443" s="80"/>
      <c r="N443" s="80"/>
    </row>
    <row r="444" spans="8:14">
      <c r="H444" s="80"/>
      <c r="N444" s="80"/>
    </row>
    <row r="445" spans="8:14">
      <c r="H445" s="80"/>
      <c r="N445" s="80"/>
    </row>
    <row r="446" spans="8:14">
      <c r="H446" s="80"/>
      <c r="N446" s="80"/>
    </row>
    <row r="447" spans="8:14">
      <c r="H447" s="80"/>
      <c r="N447" s="80"/>
    </row>
    <row r="448" spans="8:14">
      <c r="H448" s="80"/>
      <c r="N448" s="80"/>
    </row>
    <row r="449" spans="8:14">
      <c r="H449" s="80"/>
      <c r="N449" s="80"/>
    </row>
    <row r="450" spans="8:14">
      <c r="H450" s="80"/>
      <c r="N450" s="80"/>
    </row>
    <row r="451" spans="8:14">
      <c r="H451" s="80"/>
      <c r="N451" s="80"/>
    </row>
    <row r="452" spans="8:14">
      <c r="H452" s="80"/>
      <c r="N452" s="80"/>
    </row>
    <row r="453" spans="8:14">
      <c r="H453" s="80"/>
      <c r="N453" s="80"/>
    </row>
    <row r="454" spans="8:14">
      <c r="H454" s="80"/>
      <c r="N454" s="80"/>
    </row>
    <row r="455" spans="8:14">
      <c r="H455" s="80"/>
      <c r="N455" s="80"/>
    </row>
    <row r="456" spans="8:14">
      <c r="H456" s="80"/>
      <c r="N456" s="80"/>
    </row>
    <row r="457" spans="8:14">
      <c r="H457" s="80"/>
      <c r="N457" s="80"/>
    </row>
    <row r="458" spans="8:14">
      <c r="H458" s="80"/>
      <c r="N458" s="80"/>
    </row>
    <row r="459" spans="8:14">
      <c r="H459" s="80"/>
      <c r="N459" s="80"/>
    </row>
    <row r="460" spans="8:14">
      <c r="H460" s="80"/>
      <c r="N460" s="80"/>
    </row>
    <row r="461" spans="8:14">
      <c r="H461" s="80"/>
      <c r="N461" s="80"/>
    </row>
    <row r="462" spans="8:14">
      <c r="H462" s="80"/>
      <c r="N462" s="80"/>
    </row>
    <row r="463" spans="8:14">
      <c r="H463" s="80"/>
      <c r="N463" s="80"/>
    </row>
    <row r="464" spans="8:14">
      <c r="H464" s="80"/>
      <c r="N464" s="80"/>
    </row>
    <row r="465" spans="8:14">
      <c r="H465" s="80"/>
      <c r="N465" s="80"/>
    </row>
    <row r="466" spans="8:14">
      <c r="H466" s="80"/>
      <c r="N466" s="80"/>
    </row>
    <row r="467" spans="8:14">
      <c r="H467" s="80"/>
      <c r="N467" s="80"/>
    </row>
    <row r="468" spans="8:14">
      <c r="H468" s="80"/>
      <c r="N468" s="80"/>
    </row>
    <row r="469" spans="8:14">
      <c r="H469" s="80"/>
      <c r="N469" s="80"/>
    </row>
    <row r="470" spans="8:14">
      <c r="H470" s="80"/>
      <c r="N470" s="80"/>
    </row>
    <row r="471" spans="8:14">
      <c r="H471" s="80"/>
      <c r="N471" s="80"/>
    </row>
    <row r="472" spans="8:14">
      <c r="H472" s="80"/>
      <c r="N472" s="80"/>
    </row>
    <row r="473" spans="8:14">
      <c r="H473" s="80"/>
      <c r="N473" s="80"/>
    </row>
    <row r="474" spans="8:14">
      <c r="H474" s="80"/>
      <c r="N474" s="80"/>
    </row>
    <row r="475" spans="8:14">
      <c r="H475" s="80"/>
      <c r="N475" s="80"/>
    </row>
    <row r="476" spans="8:14">
      <c r="H476" s="80"/>
      <c r="N476" s="80"/>
    </row>
    <row r="477" spans="8:14">
      <c r="H477" s="80"/>
      <c r="N477" s="80"/>
    </row>
    <row r="478" spans="8:14">
      <c r="H478" s="80"/>
      <c r="N478" s="80"/>
    </row>
    <row r="479" spans="8:14">
      <c r="H479" s="80"/>
      <c r="N479" s="80"/>
    </row>
    <row r="480" spans="8:14">
      <c r="H480" s="80"/>
      <c r="N480" s="80"/>
    </row>
    <row r="481" spans="8:14">
      <c r="H481" s="80"/>
      <c r="N481" s="80"/>
    </row>
    <row r="482" spans="8:14">
      <c r="H482" s="80"/>
      <c r="N482" s="80"/>
    </row>
    <row r="483" spans="8:14">
      <c r="H483" s="80"/>
      <c r="N483" s="80"/>
    </row>
    <row r="484" spans="8:14">
      <c r="H484" s="80"/>
      <c r="N484" s="80"/>
    </row>
    <row r="485" spans="8:14">
      <c r="H485" s="80"/>
      <c r="N485" s="80"/>
    </row>
    <row r="486" spans="8:14">
      <c r="H486" s="80"/>
      <c r="N486" s="80"/>
    </row>
    <row r="487" spans="8:14">
      <c r="H487" s="80"/>
      <c r="N487" s="80"/>
    </row>
    <row r="488" spans="8:14">
      <c r="H488" s="80"/>
      <c r="N488" s="80"/>
    </row>
    <row r="489" spans="8:14">
      <c r="H489" s="80"/>
      <c r="N489" s="80"/>
    </row>
    <row r="490" spans="8:14">
      <c r="H490" s="80"/>
      <c r="N490" s="80"/>
    </row>
    <row r="491" spans="8:14">
      <c r="H491" s="80"/>
      <c r="N491" s="80"/>
    </row>
    <row r="492" spans="8:14">
      <c r="H492" s="80"/>
      <c r="N492" s="80"/>
    </row>
    <row r="493" spans="8:14">
      <c r="H493" s="80"/>
      <c r="N493" s="80"/>
    </row>
    <row r="494" spans="8:14">
      <c r="H494" s="80"/>
      <c r="N494" s="80"/>
    </row>
    <row r="495" spans="8:14">
      <c r="H495" s="80"/>
      <c r="N495" s="80"/>
    </row>
    <row r="496" spans="8:14">
      <c r="H496" s="80"/>
      <c r="N496" s="80"/>
    </row>
    <row r="497" spans="8:14">
      <c r="H497" s="80"/>
      <c r="N497" s="80"/>
    </row>
    <row r="498" spans="8:14">
      <c r="H498" s="80"/>
      <c r="N498" s="80"/>
    </row>
    <row r="499" spans="8:14">
      <c r="H499" s="80"/>
      <c r="N499" s="80"/>
    </row>
    <row r="500" spans="8:14">
      <c r="H500" s="80"/>
      <c r="N500" s="80"/>
    </row>
    <row r="501" spans="8:14">
      <c r="H501" s="80"/>
      <c r="N501" s="80"/>
    </row>
    <row r="502" spans="8:14">
      <c r="H502" s="80"/>
      <c r="N502" s="80"/>
    </row>
    <row r="503" spans="8:14">
      <c r="H503" s="80"/>
      <c r="N503" s="80"/>
    </row>
    <row r="504" spans="8:14">
      <c r="H504" s="80"/>
      <c r="N504" s="80"/>
    </row>
    <row r="505" spans="8:14">
      <c r="H505" s="80"/>
      <c r="N505" s="80"/>
    </row>
    <row r="506" spans="8:14">
      <c r="H506" s="80"/>
      <c r="N506" s="80"/>
    </row>
    <row r="507" spans="8:14">
      <c r="H507" s="80"/>
      <c r="N507" s="80"/>
    </row>
    <row r="508" spans="8:14">
      <c r="H508" s="80"/>
      <c r="N508" s="80"/>
    </row>
    <row r="509" spans="8:14">
      <c r="H509" s="80"/>
      <c r="N509" s="80"/>
    </row>
    <row r="510" spans="8:14">
      <c r="H510" s="80"/>
      <c r="N510" s="80"/>
    </row>
    <row r="511" spans="8:14">
      <c r="H511" s="80"/>
      <c r="N511" s="80"/>
    </row>
    <row r="512" spans="8:14">
      <c r="H512" s="80"/>
      <c r="N512" s="80"/>
    </row>
    <row r="513" spans="8:14">
      <c r="H513" s="80"/>
      <c r="N513" s="80"/>
    </row>
    <row r="514" spans="8:14">
      <c r="H514" s="80"/>
      <c r="N514" s="80"/>
    </row>
    <row r="515" spans="8:14">
      <c r="H515" s="80"/>
      <c r="N515" s="80"/>
    </row>
    <row r="516" spans="8:14">
      <c r="H516" s="80"/>
      <c r="N516" s="80"/>
    </row>
    <row r="517" spans="8:14">
      <c r="H517" s="80"/>
      <c r="N517" s="80"/>
    </row>
    <row r="518" spans="8:14">
      <c r="H518" s="80"/>
      <c r="N518" s="80"/>
    </row>
    <row r="519" spans="8:14">
      <c r="H519" s="80"/>
      <c r="N519" s="80"/>
    </row>
    <row r="520" spans="8:14">
      <c r="H520" s="80"/>
      <c r="N520" s="80"/>
    </row>
    <row r="521" spans="8:14">
      <c r="H521" s="80"/>
      <c r="N521" s="80"/>
    </row>
    <row r="522" spans="8:14">
      <c r="H522" s="80"/>
      <c r="N522" s="80"/>
    </row>
    <row r="523" spans="8:14">
      <c r="H523" s="80"/>
      <c r="N523" s="80"/>
    </row>
    <row r="524" spans="8:14">
      <c r="H524" s="80"/>
      <c r="N524" s="80"/>
    </row>
    <row r="525" spans="8:14">
      <c r="H525" s="80"/>
      <c r="N525" s="80"/>
    </row>
    <row r="526" spans="8:14">
      <c r="H526" s="80"/>
      <c r="N526" s="80"/>
    </row>
    <row r="527" spans="8:14">
      <c r="H527" s="80"/>
      <c r="N527" s="80"/>
    </row>
    <row r="528" spans="8:14">
      <c r="H528" s="80"/>
      <c r="N528" s="80"/>
    </row>
    <row r="529" spans="8:14">
      <c r="H529" s="80"/>
      <c r="N529" s="80"/>
    </row>
    <row r="530" spans="8:14">
      <c r="H530" s="80"/>
      <c r="N530" s="80"/>
    </row>
    <row r="531" spans="8:14">
      <c r="H531" s="80"/>
      <c r="N531" s="80"/>
    </row>
    <row r="532" spans="8:14">
      <c r="H532" s="80"/>
      <c r="N532" s="80"/>
    </row>
    <row r="533" spans="8:14">
      <c r="H533" s="80"/>
      <c r="N533" s="80"/>
    </row>
    <row r="534" spans="8:14">
      <c r="H534" s="80"/>
      <c r="N534" s="80"/>
    </row>
    <row r="535" spans="8:14">
      <c r="H535" s="80"/>
      <c r="N535" s="80"/>
    </row>
    <row r="536" spans="8:14">
      <c r="H536" s="80"/>
      <c r="N536" s="80"/>
    </row>
    <row r="537" spans="8:14">
      <c r="H537" s="80"/>
      <c r="N537" s="80"/>
    </row>
    <row r="538" spans="8:14">
      <c r="H538" s="80"/>
      <c r="N538" s="80"/>
    </row>
    <row r="539" spans="8:14">
      <c r="H539" s="80"/>
      <c r="N539" s="80"/>
    </row>
    <row r="540" spans="8:14">
      <c r="H540" s="80"/>
      <c r="N540" s="80"/>
    </row>
    <row r="541" spans="8:14">
      <c r="H541" s="80"/>
      <c r="N541" s="80"/>
    </row>
    <row r="542" spans="8:14">
      <c r="H542" s="80"/>
      <c r="N542" s="80"/>
    </row>
    <row r="543" spans="8:14">
      <c r="H543" s="80"/>
      <c r="N543" s="80"/>
    </row>
    <row r="544" spans="8:14">
      <c r="H544" s="80"/>
      <c r="N544" s="80"/>
    </row>
    <row r="545" spans="8:14">
      <c r="H545" s="80"/>
      <c r="N545" s="80"/>
    </row>
    <row r="546" spans="8:14">
      <c r="H546" s="80"/>
      <c r="N546" s="80"/>
    </row>
    <row r="547" spans="8:14">
      <c r="H547" s="80"/>
      <c r="N547" s="80"/>
    </row>
    <row r="548" spans="8:14">
      <c r="H548" s="80"/>
      <c r="N548" s="80"/>
    </row>
    <row r="549" spans="8:14">
      <c r="H549" s="80"/>
      <c r="N549" s="80"/>
    </row>
    <row r="550" spans="8:14">
      <c r="H550" s="80"/>
      <c r="N550" s="80"/>
    </row>
    <row r="551" spans="8:14">
      <c r="H551" s="80"/>
      <c r="N551" s="80"/>
    </row>
    <row r="552" spans="8:14">
      <c r="H552" s="80"/>
      <c r="N552" s="80"/>
    </row>
    <row r="553" spans="8:14">
      <c r="H553" s="80"/>
      <c r="N553" s="80"/>
    </row>
    <row r="554" spans="8:14">
      <c r="H554" s="80"/>
      <c r="N554" s="80"/>
    </row>
    <row r="555" spans="8:14">
      <c r="H555" s="80"/>
      <c r="N555" s="80"/>
    </row>
    <row r="556" spans="8:14">
      <c r="H556" s="80"/>
      <c r="N556" s="80"/>
    </row>
    <row r="557" spans="8:14">
      <c r="H557" s="80"/>
      <c r="N557" s="80"/>
    </row>
    <row r="558" spans="8:14">
      <c r="H558" s="80"/>
      <c r="N558" s="80"/>
    </row>
    <row r="559" spans="8:14">
      <c r="H559" s="80"/>
      <c r="N559" s="80"/>
    </row>
    <row r="560" spans="8:14">
      <c r="H560" s="80"/>
      <c r="N560" s="80"/>
    </row>
    <row r="561" spans="8:14">
      <c r="H561" s="80"/>
      <c r="N561" s="80"/>
    </row>
    <row r="562" spans="8:14">
      <c r="H562" s="80"/>
      <c r="N562" s="80"/>
    </row>
    <row r="563" spans="8:14">
      <c r="H563" s="80"/>
      <c r="N563" s="80"/>
    </row>
    <row r="564" spans="8:14">
      <c r="H564" s="80"/>
      <c r="N564" s="80"/>
    </row>
    <row r="565" spans="8:14">
      <c r="H565" s="80"/>
      <c r="N565" s="80"/>
    </row>
    <row r="566" spans="8:14">
      <c r="H566" s="80"/>
      <c r="N566" s="80"/>
    </row>
    <row r="567" spans="8:14">
      <c r="H567" s="80"/>
      <c r="N567" s="80"/>
    </row>
    <row r="568" spans="8:14">
      <c r="H568" s="80"/>
      <c r="N568" s="80"/>
    </row>
    <row r="569" spans="8:14">
      <c r="H569" s="80"/>
      <c r="N569" s="80"/>
    </row>
    <row r="570" spans="8:14">
      <c r="H570" s="80"/>
      <c r="N570" s="80"/>
    </row>
    <row r="571" spans="8:14">
      <c r="H571" s="80"/>
      <c r="N571" s="80"/>
    </row>
    <row r="572" spans="8:14">
      <c r="H572" s="80"/>
      <c r="N572" s="80"/>
    </row>
    <row r="573" spans="8:14">
      <c r="H573" s="80"/>
      <c r="N573" s="80"/>
    </row>
    <row r="574" spans="8:14">
      <c r="H574" s="80"/>
      <c r="N574" s="80"/>
    </row>
    <row r="575" spans="8:14">
      <c r="H575" s="80"/>
      <c r="N575" s="80"/>
    </row>
    <row r="576" spans="8:14">
      <c r="H576" s="80"/>
      <c r="N576" s="80"/>
    </row>
    <row r="577" spans="8:14">
      <c r="H577" s="80"/>
      <c r="N577" s="80"/>
    </row>
    <row r="578" spans="8:14">
      <c r="H578" s="80"/>
      <c r="N578" s="80"/>
    </row>
    <row r="579" spans="8:14">
      <c r="H579" s="80"/>
      <c r="N579" s="80"/>
    </row>
    <row r="580" spans="8:14">
      <c r="H580" s="80"/>
      <c r="N580" s="80"/>
    </row>
    <row r="581" spans="8:14">
      <c r="H581" s="80"/>
      <c r="N581" s="80"/>
    </row>
    <row r="582" spans="8:14">
      <c r="H582" s="80"/>
      <c r="N582" s="80"/>
    </row>
    <row r="583" spans="8:14">
      <c r="H583" s="80"/>
      <c r="N583" s="80"/>
    </row>
    <row r="584" spans="8:14">
      <c r="H584" s="80"/>
      <c r="N584" s="80"/>
    </row>
    <row r="585" spans="8:14">
      <c r="H585" s="80"/>
      <c r="N585" s="80"/>
    </row>
    <row r="586" spans="8:14">
      <c r="H586" s="80"/>
      <c r="N586" s="80"/>
    </row>
    <row r="587" spans="8:14">
      <c r="H587" s="80"/>
      <c r="N587" s="80"/>
    </row>
    <row r="588" spans="8:14">
      <c r="H588" s="80"/>
      <c r="N588" s="80"/>
    </row>
    <row r="589" spans="8:14">
      <c r="H589" s="80"/>
      <c r="N589" s="80"/>
    </row>
    <row r="590" spans="8:14">
      <c r="H590" s="80"/>
      <c r="N590" s="80"/>
    </row>
    <row r="591" spans="8:14">
      <c r="H591" s="80"/>
      <c r="N591" s="80"/>
    </row>
    <row r="592" spans="8:14">
      <c r="H592" s="80"/>
      <c r="N592" s="80"/>
    </row>
    <row r="593" spans="8:14">
      <c r="H593" s="80"/>
      <c r="N593" s="80"/>
    </row>
    <row r="594" spans="8:14">
      <c r="H594" s="80"/>
      <c r="N594" s="80"/>
    </row>
    <row r="595" spans="8:14">
      <c r="H595" s="80"/>
      <c r="N595" s="80"/>
    </row>
    <row r="596" spans="8:14">
      <c r="H596" s="80"/>
      <c r="N596" s="80"/>
    </row>
    <row r="597" spans="8:14">
      <c r="H597" s="80"/>
      <c r="N597" s="80"/>
    </row>
    <row r="598" spans="8:14">
      <c r="H598" s="80"/>
      <c r="N598" s="80"/>
    </row>
    <row r="599" spans="8:14">
      <c r="H599" s="80"/>
      <c r="N599" s="80"/>
    </row>
    <row r="600" spans="8:14">
      <c r="H600" s="80"/>
      <c r="N600" s="80"/>
    </row>
    <row r="601" spans="8:14">
      <c r="H601" s="80"/>
      <c r="N601" s="80"/>
    </row>
    <row r="602" spans="8:14">
      <c r="H602" s="80"/>
      <c r="N602" s="80"/>
    </row>
    <row r="603" spans="8:14">
      <c r="H603" s="80"/>
      <c r="N603" s="80"/>
    </row>
    <row r="604" spans="8:14">
      <c r="H604" s="80"/>
      <c r="N604" s="80"/>
    </row>
    <row r="605" spans="8:14">
      <c r="H605" s="80"/>
      <c r="N605" s="80"/>
    </row>
    <row r="606" spans="8:14">
      <c r="H606" s="80"/>
      <c r="N606" s="80"/>
    </row>
    <row r="607" spans="8:14">
      <c r="H607" s="80"/>
      <c r="N607" s="80"/>
    </row>
    <row r="608" spans="8:14">
      <c r="H608" s="80"/>
      <c r="N608" s="80"/>
    </row>
    <row r="609" spans="8:14">
      <c r="H609" s="80"/>
      <c r="N609" s="80"/>
    </row>
    <row r="610" spans="8:14">
      <c r="H610" s="80"/>
      <c r="N610" s="80"/>
    </row>
    <row r="611" spans="8:14">
      <c r="H611" s="80"/>
      <c r="N611" s="80"/>
    </row>
    <row r="612" spans="8:14">
      <c r="H612" s="80"/>
      <c r="N612" s="80"/>
    </row>
    <row r="613" spans="8:14">
      <c r="H613" s="80"/>
      <c r="N613" s="80"/>
    </row>
    <row r="614" spans="8:14">
      <c r="H614" s="80"/>
      <c r="N614" s="80"/>
    </row>
    <row r="615" spans="8:14">
      <c r="H615" s="80"/>
      <c r="N615" s="80"/>
    </row>
    <row r="616" spans="8:14">
      <c r="H616" s="80"/>
      <c r="N616" s="80"/>
    </row>
    <row r="617" spans="8:14">
      <c r="H617" s="80"/>
      <c r="N617" s="80"/>
    </row>
    <row r="618" spans="8:14">
      <c r="H618" s="80"/>
      <c r="N618" s="80"/>
    </row>
    <row r="619" spans="8:14">
      <c r="H619" s="80"/>
      <c r="N619" s="80"/>
    </row>
    <row r="620" spans="8:14">
      <c r="H620" s="80"/>
      <c r="N620" s="80"/>
    </row>
    <row r="621" spans="8:14">
      <c r="H621" s="80"/>
      <c r="N621" s="80"/>
    </row>
    <row r="622" spans="8:14">
      <c r="H622" s="80"/>
      <c r="N622" s="80"/>
    </row>
    <row r="623" spans="8:14">
      <c r="H623" s="80"/>
      <c r="N623" s="80"/>
    </row>
    <row r="624" spans="8:14">
      <c r="H624" s="80"/>
      <c r="N624" s="80"/>
    </row>
    <row r="625" spans="8:14">
      <c r="H625" s="80"/>
      <c r="N625" s="80"/>
    </row>
    <row r="626" spans="8:14">
      <c r="H626" s="80"/>
      <c r="N626" s="80"/>
    </row>
    <row r="627" spans="8:14">
      <c r="H627" s="80"/>
      <c r="N627" s="80"/>
    </row>
    <row r="628" spans="8:14">
      <c r="H628" s="80"/>
      <c r="N628" s="80"/>
    </row>
    <row r="629" spans="8:14">
      <c r="H629" s="80"/>
      <c r="N629" s="80"/>
    </row>
    <row r="630" spans="8:14">
      <c r="H630" s="80"/>
      <c r="N630" s="80"/>
    </row>
    <row r="631" spans="8:14">
      <c r="H631" s="80"/>
      <c r="N631" s="80"/>
    </row>
    <row r="632" spans="8:14">
      <c r="H632" s="80"/>
      <c r="N632" s="80"/>
    </row>
    <row r="633" spans="8:14">
      <c r="H633" s="80"/>
      <c r="N633" s="80"/>
    </row>
    <row r="634" spans="8:14">
      <c r="H634" s="80"/>
      <c r="N634" s="80"/>
    </row>
    <row r="635" spans="8:14">
      <c r="H635" s="80"/>
      <c r="N635" s="80"/>
    </row>
    <row r="636" spans="8:14">
      <c r="H636" s="80"/>
      <c r="N636" s="80"/>
    </row>
    <row r="637" spans="8:14">
      <c r="H637" s="80"/>
      <c r="N637" s="80"/>
    </row>
    <row r="638" spans="8:14">
      <c r="H638" s="80"/>
      <c r="N638" s="80"/>
    </row>
    <row r="639" spans="8:14">
      <c r="H639" s="80"/>
      <c r="N639" s="80"/>
    </row>
    <row r="640" spans="8:14">
      <c r="H640" s="80"/>
      <c r="N640" s="80"/>
    </row>
    <row r="641" spans="8:14">
      <c r="H641" s="80"/>
      <c r="N641" s="80"/>
    </row>
    <row r="642" spans="8:14">
      <c r="H642" s="80"/>
      <c r="N642" s="80"/>
    </row>
    <row r="643" spans="8:14">
      <c r="H643" s="80"/>
      <c r="N643" s="80"/>
    </row>
    <row r="644" spans="8:14">
      <c r="H644" s="80"/>
      <c r="N644" s="80"/>
    </row>
    <row r="645" spans="8:14">
      <c r="H645" s="80"/>
      <c r="N645" s="80"/>
    </row>
    <row r="646" spans="8:14">
      <c r="H646" s="80"/>
      <c r="N646" s="80"/>
    </row>
    <row r="647" spans="8:14">
      <c r="H647" s="80"/>
      <c r="N647" s="80"/>
    </row>
    <row r="648" spans="8:14">
      <c r="H648" s="80"/>
      <c r="N648" s="80"/>
    </row>
    <row r="649" spans="8:14">
      <c r="H649" s="80"/>
      <c r="N649" s="80"/>
    </row>
    <row r="650" spans="8:14">
      <c r="H650" s="80"/>
      <c r="N650" s="80"/>
    </row>
    <row r="651" spans="8:14">
      <c r="H651" s="80"/>
      <c r="N651" s="80"/>
    </row>
    <row r="652" spans="8:14">
      <c r="H652" s="80"/>
      <c r="N652" s="80"/>
    </row>
    <row r="653" spans="8:14">
      <c r="H653" s="80"/>
      <c r="N653" s="80"/>
    </row>
    <row r="654" spans="8:14">
      <c r="H654" s="80"/>
      <c r="N654" s="80"/>
    </row>
    <row r="655" spans="8:14">
      <c r="H655" s="80"/>
      <c r="N655" s="80"/>
    </row>
    <row r="656" spans="8:14">
      <c r="H656" s="80"/>
      <c r="N656" s="80"/>
    </row>
    <row r="657" spans="8:14">
      <c r="H657" s="80"/>
      <c r="N657" s="80"/>
    </row>
    <row r="658" spans="8:14">
      <c r="H658" s="80"/>
      <c r="N658" s="80"/>
    </row>
    <row r="659" spans="8:14">
      <c r="H659" s="80"/>
      <c r="N659" s="80"/>
    </row>
    <row r="660" spans="8:14">
      <c r="H660" s="80"/>
      <c r="N660" s="80"/>
    </row>
    <row r="661" spans="8:14">
      <c r="H661" s="80"/>
      <c r="N661" s="80"/>
    </row>
    <row r="662" spans="8:14">
      <c r="H662" s="80"/>
      <c r="N662" s="80"/>
    </row>
    <row r="663" spans="8:14">
      <c r="H663" s="80"/>
      <c r="N663" s="80"/>
    </row>
    <row r="664" spans="8:14">
      <c r="H664" s="80"/>
      <c r="N664" s="80"/>
    </row>
    <row r="665" spans="8:14">
      <c r="H665" s="80"/>
      <c r="N665" s="80"/>
    </row>
    <row r="666" spans="8:14">
      <c r="H666" s="80"/>
      <c r="N666" s="80"/>
    </row>
    <row r="667" spans="8:14">
      <c r="H667" s="80"/>
      <c r="N667" s="80"/>
    </row>
    <row r="668" spans="8:14">
      <c r="H668" s="80"/>
      <c r="N668" s="80"/>
    </row>
    <row r="669" spans="8:14">
      <c r="H669" s="80"/>
      <c r="N669" s="80"/>
    </row>
    <row r="670" spans="8:14">
      <c r="H670" s="80"/>
      <c r="N670" s="80"/>
    </row>
    <row r="671" spans="8:14">
      <c r="H671" s="80"/>
      <c r="N671" s="80"/>
    </row>
    <row r="672" spans="8:14">
      <c r="H672" s="80"/>
      <c r="N672" s="80"/>
    </row>
    <row r="673" spans="8:14">
      <c r="H673" s="80"/>
      <c r="N673" s="80"/>
    </row>
    <row r="674" spans="8:14">
      <c r="H674" s="80"/>
      <c r="N674" s="80"/>
    </row>
    <row r="675" spans="8:14">
      <c r="H675" s="80"/>
      <c r="N675" s="80"/>
    </row>
    <row r="676" spans="8:14">
      <c r="H676" s="80"/>
      <c r="N676" s="80"/>
    </row>
    <row r="677" spans="8:14">
      <c r="H677" s="80"/>
      <c r="N677" s="80"/>
    </row>
    <row r="678" spans="8:14">
      <c r="H678" s="80"/>
      <c r="N678" s="80"/>
    </row>
    <row r="679" spans="8:14">
      <c r="H679" s="80"/>
      <c r="N679" s="80"/>
    </row>
    <row r="680" spans="8:14">
      <c r="H680" s="80"/>
      <c r="N680" s="80"/>
    </row>
    <row r="681" spans="8:14">
      <c r="H681" s="80"/>
      <c r="N681" s="80"/>
    </row>
    <row r="682" spans="8:14">
      <c r="H682" s="80"/>
      <c r="N682" s="80"/>
    </row>
    <row r="683" spans="8:14">
      <c r="H683" s="80"/>
      <c r="N683" s="80"/>
    </row>
    <row r="684" spans="8:14">
      <c r="H684" s="80"/>
      <c r="N684" s="80"/>
    </row>
    <row r="685" spans="8:14">
      <c r="H685" s="80"/>
      <c r="N685" s="80"/>
    </row>
    <row r="686" spans="8:14">
      <c r="H686" s="80"/>
      <c r="N686" s="80"/>
    </row>
    <row r="687" spans="8:14">
      <c r="H687" s="80"/>
      <c r="N687" s="80"/>
    </row>
    <row r="688" spans="8:14">
      <c r="H688" s="80"/>
      <c r="N688" s="80"/>
    </row>
    <row r="689" spans="8:14">
      <c r="H689" s="80"/>
      <c r="N689" s="80"/>
    </row>
    <row r="690" spans="8:14">
      <c r="H690" s="80"/>
      <c r="N690" s="80"/>
    </row>
    <row r="691" spans="8:14">
      <c r="H691" s="80"/>
      <c r="N691" s="80"/>
    </row>
    <row r="692" spans="8:14">
      <c r="H692" s="80"/>
      <c r="N692" s="80"/>
    </row>
    <row r="693" spans="8:14">
      <c r="H693" s="80"/>
      <c r="N693" s="80"/>
    </row>
    <row r="694" spans="8:14">
      <c r="H694" s="80"/>
      <c r="N694" s="80"/>
    </row>
    <row r="695" spans="8:14">
      <c r="H695" s="80"/>
      <c r="N695" s="80"/>
    </row>
    <row r="696" spans="8:14">
      <c r="H696" s="80"/>
      <c r="N696" s="80"/>
    </row>
    <row r="697" spans="8:14">
      <c r="H697" s="80"/>
      <c r="N697" s="80"/>
    </row>
    <row r="698" spans="8:14">
      <c r="H698" s="80"/>
      <c r="N698" s="80"/>
    </row>
    <row r="699" spans="8:14">
      <c r="H699" s="80"/>
      <c r="N699" s="80"/>
    </row>
    <row r="700" spans="8:14">
      <c r="H700" s="80"/>
      <c r="N700" s="80"/>
    </row>
    <row r="701" spans="8:14">
      <c r="H701" s="80"/>
      <c r="N701" s="80"/>
    </row>
    <row r="702" spans="8:14">
      <c r="H702" s="80"/>
      <c r="N702" s="80"/>
    </row>
    <row r="703" spans="8:14">
      <c r="H703" s="80"/>
      <c r="N703" s="80"/>
    </row>
    <row r="704" spans="8:14">
      <c r="H704" s="80"/>
      <c r="N704" s="80"/>
    </row>
    <row r="705" spans="8:14">
      <c r="H705" s="80"/>
      <c r="N705" s="80"/>
    </row>
    <row r="706" spans="8:14">
      <c r="H706" s="80"/>
      <c r="N706" s="80"/>
    </row>
    <row r="707" spans="8:14">
      <c r="H707" s="80"/>
      <c r="N707" s="80"/>
    </row>
    <row r="708" spans="8:14">
      <c r="H708" s="80"/>
      <c r="N708" s="80"/>
    </row>
    <row r="709" spans="8:14">
      <c r="H709" s="80"/>
      <c r="N709" s="80"/>
    </row>
    <row r="710" spans="8:14">
      <c r="H710" s="80"/>
      <c r="N710" s="80"/>
    </row>
    <row r="711" spans="8:14">
      <c r="H711" s="80"/>
      <c r="N711" s="80"/>
    </row>
    <row r="712" spans="8:14">
      <c r="H712" s="80"/>
      <c r="N712" s="80"/>
    </row>
    <row r="713" spans="8:14">
      <c r="H713" s="80"/>
      <c r="N713" s="80"/>
    </row>
    <row r="714" spans="8:14">
      <c r="H714" s="80"/>
      <c r="N714" s="80"/>
    </row>
    <row r="715" spans="8:14">
      <c r="H715" s="80"/>
      <c r="N715" s="80"/>
    </row>
    <row r="716" spans="8:14">
      <c r="H716" s="80"/>
      <c r="N716" s="80"/>
    </row>
    <row r="717" spans="8:14">
      <c r="H717" s="80"/>
      <c r="N717" s="80"/>
    </row>
    <row r="718" spans="8:14">
      <c r="H718" s="80"/>
      <c r="N718" s="80"/>
    </row>
    <row r="719" spans="8:14">
      <c r="H719" s="80"/>
      <c r="N719" s="80"/>
    </row>
    <row r="720" spans="8:14">
      <c r="H720" s="80"/>
      <c r="N720" s="80"/>
    </row>
    <row r="721" spans="8:14">
      <c r="H721" s="80"/>
      <c r="N721" s="80"/>
    </row>
    <row r="722" spans="8:14">
      <c r="H722" s="80"/>
      <c r="N722" s="80"/>
    </row>
    <row r="723" spans="8:14">
      <c r="H723" s="80"/>
      <c r="N723" s="80"/>
    </row>
    <row r="724" spans="8:14">
      <c r="H724" s="80"/>
      <c r="N724" s="80"/>
    </row>
    <row r="725" spans="8:14">
      <c r="H725" s="80"/>
      <c r="N725" s="80"/>
    </row>
    <row r="726" spans="8:14">
      <c r="H726" s="80"/>
      <c r="N726" s="80"/>
    </row>
    <row r="727" spans="8:14">
      <c r="H727" s="80"/>
      <c r="N727" s="80"/>
    </row>
    <row r="728" spans="8:14">
      <c r="H728" s="80"/>
      <c r="N728" s="80"/>
    </row>
    <row r="729" spans="8:14">
      <c r="H729" s="80"/>
      <c r="N729" s="80"/>
    </row>
    <row r="730" spans="8:14">
      <c r="H730" s="80"/>
      <c r="N730" s="80"/>
    </row>
    <row r="731" spans="8:14">
      <c r="H731" s="80"/>
      <c r="N731" s="80"/>
    </row>
    <row r="732" spans="8:14">
      <c r="H732" s="80"/>
      <c r="N732" s="80"/>
    </row>
    <row r="733" spans="8:14">
      <c r="H733" s="80"/>
      <c r="N733" s="80"/>
    </row>
    <row r="734" spans="8:14">
      <c r="H734" s="80"/>
      <c r="N734" s="80"/>
    </row>
    <row r="735" spans="8:14">
      <c r="H735" s="80"/>
      <c r="N735" s="80"/>
    </row>
    <row r="736" spans="8:14">
      <c r="H736" s="80"/>
      <c r="N736" s="80"/>
    </row>
    <row r="737" spans="8:14">
      <c r="H737" s="80"/>
      <c r="N737" s="80"/>
    </row>
    <row r="738" spans="8:14">
      <c r="H738" s="80"/>
      <c r="N738" s="80"/>
    </row>
    <row r="739" spans="8:14">
      <c r="H739" s="80"/>
      <c r="N739" s="80"/>
    </row>
    <row r="740" spans="8:14">
      <c r="H740" s="80"/>
      <c r="N740" s="80"/>
    </row>
    <row r="741" spans="8:14">
      <c r="H741" s="80"/>
      <c r="N741" s="80"/>
    </row>
    <row r="742" spans="8:14">
      <c r="H742" s="80"/>
      <c r="N742" s="80"/>
    </row>
    <row r="743" spans="8:14">
      <c r="H743" s="80"/>
      <c r="N743" s="80"/>
    </row>
    <row r="744" spans="8:14">
      <c r="H744" s="80"/>
      <c r="N744" s="80"/>
    </row>
    <row r="745" spans="8:14">
      <c r="H745" s="80"/>
      <c r="N745" s="80"/>
    </row>
    <row r="746" spans="8:14">
      <c r="H746" s="80"/>
      <c r="N746" s="80"/>
    </row>
    <row r="747" spans="8:14">
      <c r="H747" s="80"/>
      <c r="N747" s="80"/>
    </row>
    <row r="748" spans="8:14">
      <c r="H748" s="80"/>
      <c r="N748" s="80"/>
    </row>
    <row r="749" spans="8:14">
      <c r="H749" s="80"/>
      <c r="N749" s="80"/>
    </row>
    <row r="750" spans="8:14">
      <c r="H750" s="80"/>
      <c r="N750" s="80"/>
    </row>
    <row r="751" spans="8:14">
      <c r="H751" s="80"/>
      <c r="N751" s="80"/>
    </row>
    <row r="752" spans="8:14">
      <c r="H752" s="80"/>
      <c r="N752" s="80"/>
    </row>
    <row r="753" spans="8:14">
      <c r="H753" s="80"/>
      <c r="N753" s="80"/>
    </row>
    <row r="754" spans="8:14">
      <c r="H754" s="80"/>
      <c r="N754" s="80"/>
    </row>
    <row r="755" spans="8:14">
      <c r="H755" s="80"/>
      <c r="N755" s="80"/>
    </row>
    <row r="756" spans="8:14">
      <c r="H756" s="80"/>
      <c r="N756" s="80"/>
    </row>
    <row r="757" spans="8:14">
      <c r="H757" s="80"/>
      <c r="N757" s="80"/>
    </row>
    <row r="758" spans="8:14">
      <c r="H758" s="80"/>
      <c r="N758" s="80"/>
    </row>
    <row r="759" spans="8:14">
      <c r="H759" s="80"/>
      <c r="N759" s="80"/>
    </row>
    <row r="760" spans="8:14">
      <c r="H760" s="80"/>
      <c r="N760" s="80"/>
    </row>
    <row r="761" spans="8:14">
      <c r="H761" s="80"/>
      <c r="N761" s="80"/>
    </row>
    <row r="762" spans="8:14">
      <c r="H762" s="80"/>
      <c r="N762" s="80"/>
    </row>
    <row r="763" spans="8:14">
      <c r="H763" s="80"/>
      <c r="N763" s="80"/>
    </row>
    <row r="764" spans="8:14">
      <c r="H764" s="80"/>
      <c r="N764" s="80"/>
    </row>
    <row r="765" spans="8:14">
      <c r="H765" s="80"/>
      <c r="N765" s="80"/>
    </row>
    <row r="766" spans="8:14">
      <c r="H766" s="80"/>
      <c r="N766" s="80"/>
    </row>
    <row r="767" spans="8:14">
      <c r="H767" s="80"/>
      <c r="N767" s="80"/>
    </row>
    <row r="768" spans="8:14">
      <c r="H768" s="80"/>
      <c r="N768" s="80"/>
    </row>
    <row r="769" spans="8:14">
      <c r="H769" s="80"/>
      <c r="N769" s="80"/>
    </row>
    <row r="770" spans="8:14">
      <c r="H770" s="80"/>
      <c r="N770" s="80"/>
    </row>
    <row r="771" spans="8:14">
      <c r="H771" s="80"/>
      <c r="N771" s="80"/>
    </row>
    <row r="772" spans="8:14">
      <c r="H772" s="80"/>
      <c r="N772" s="80"/>
    </row>
    <row r="773" spans="8:14">
      <c r="H773" s="80"/>
      <c r="N773" s="80"/>
    </row>
    <row r="774" spans="8:14">
      <c r="H774" s="80"/>
      <c r="N774" s="80"/>
    </row>
    <row r="775" spans="8:14">
      <c r="H775" s="80"/>
      <c r="N775" s="80"/>
    </row>
    <row r="776" spans="8:14">
      <c r="H776" s="80"/>
      <c r="N776" s="80"/>
    </row>
    <row r="777" spans="8:14">
      <c r="H777" s="80"/>
      <c r="N777" s="80"/>
    </row>
    <row r="778" spans="8:14">
      <c r="H778" s="80"/>
      <c r="N778" s="80"/>
    </row>
    <row r="779" spans="8:14">
      <c r="H779" s="80"/>
      <c r="N779" s="80"/>
    </row>
    <row r="780" spans="8:14">
      <c r="H780" s="80"/>
      <c r="N780" s="80"/>
    </row>
    <row r="781" spans="8:14">
      <c r="H781" s="80"/>
      <c r="N781" s="80"/>
    </row>
    <row r="782" spans="8:14">
      <c r="H782" s="80"/>
      <c r="N782" s="80"/>
    </row>
    <row r="783" spans="8:14">
      <c r="H783" s="80"/>
      <c r="N783" s="80"/>
    </row>
    <row r="784" spans="8:14">
      <c r="H784" s="80"/>
      <c r="N784" s="80"/>
    </row>
    <row r="785" spans="8:14">
      <c r="H785" s="80"/>
      <c r="N785" s="80"/>
    </row>
    <row r="786" spans="8:14">
      <c r="H786" s="80"/>
      <c r="N786" s="80"/>
    </row>
    <row r="787" spans="8:14">
      <c r="H787" s="80"/>
      <c r="N787" s="80"/>
    </row>
    <row r="788" spans="8:14">
      <c r="H788" s="80"/>
      <c r="N788" s="80"/>
    </row>
    <row r="789" spans="8:14">
      <c r="H789" s="80"/>
      <c r="N789" s="80"/>
    </row>
    <row r="790" spans="8:14">
      <c r="H790" s="80"/>
      <c r="N790" s="80"/>
    </row>
    <row r="791" spans="8:14">
      <c r="H791" s="80"/>
      <c r="N791" s="80"/>
    </row>
    <row r="792" spans="8:14">
      <c r="H792" s="80"/>
      <c r="N792" s="80"/>
    </row>
    <row r="793" spans="8:14">
      <c r="H793" s="80"/>
      <c r="N793" s="80"/>
    </row>
    <row r="794" spans="8:14">
      <c r="H794" s="80"/>
      <c r="N794" s="80"/>
    </row>
    <row r="795" spans="8:14">
      <c r="H795" s="80"/>
      <c r="N795" s="80"/>
    </row>
    <row r="796" spans="8:14">
      <c r="H796" s="80"/>
      <c r="N796" s="80"/>
    </row>
    <row r="797" spans="8:14">
      <c r="H797" s="80"/>
      <c r="N797" s="80"/>
    </row>
    <row r="798" spans="8:14">
      <c r="H798" s="80"/>
      <c r="N798" s="80"/>
    </row>
    <row r="799" spans="8:14">
      <c r="H799" s="80"/>
      <c r="N799" s="80"/>
    </row>
    <row r="800" spans="8:14">
      <c r="H800" s="80"/>
      <c r="N800" s="80"/>
    </row>
    <row r="801" spans="8:14">
      <c r="H801" s="80"/>
      <c r="N801" s="80"/>
    </row>
    <row r="802" spans="8:14">
      <c r="H802" s="80"/>
      <c r="N802" s="80"/>
    </row>
    <row r="803" spans="8:14">
      <c r="H803" s="80"/>
      <c r="N803" s="80"/>
    </row>
    <row r="804" spans="8:14">
      <c r="H804" s="80"/>
      <c r="N804" s="80"/>
    </row>
    <row r="805" spans="8:14">
      <c r="H805" s="80"/>
      <c r="N805" s="80"/>
    </row>
    <row r="806" spans="8:14">
      <c r="H806" s="80"/>
      <c r="N806" s="80"/>
    </row>
    <row r="807" spans="8:14">
      <c r="H807" s="80"/>
      <c r="N807" s="80"/>
    </row>
    <row r="808" spans="8:14">
      <c r="H808" s="80"/>
      <c r="N808" s="80"/>
    </row>
    <row r="809" spans="8:14">
      <c r="H809" s="80"/>
      <c r="N809" s="80"/>
    </row>
    <row r="810" spans="8:14">
      <c r="H810" s="80"/>
      <c r="N810" s="80"/>
    </row>
    <row r="811" spans="8:14">
      <c r="H811" s="80"/>
      <c r="N811" s="80"/>
    </row>
    <row r="812" spans="8:14">
      <c r="H812" s="80"/>
      <c r="N812" s="80"/>
    </row>
    <row r="813" spans="8:14">
      <c r="H813" s="80"/>
      <c r="N813" s="80"/>
    </row>
    <row r="814" spans="8:14">
      <c r="H814" s="80"/>
      <c r="N814" s="80"/>
    </row>
    <row r="815" spans="8:14">
      <c r="H815" s="80"/>
      <c r="N815" s="80"/>
    </row>
    <row r="816" spans="8:14">
      <c r="H816" s="80"/>
      <c r="N816" s="80"/>
    </row>
    <row r="817" spans="8:14">
      <c r="H817" s="80"/>
      <c r="N817" s="80"/>
    </row>
    <row r="818" spans="8:14">
      <c r="H818" s="80"/>
      <c r="N818" s="80"/>
    </row>
    <row r="819" spans="8:14">
      <c r="H819" s="80"/>
      <c r="N819" s="80"/>
    </row>
    <row r="820" spans="8:14">
      <c r="H820" s="80"/>
      <c r="N820" s="80"/>
    </row>
    <row r="821" spans="8:14">
      <c r="H821" s="80"/>
      <c r="N821" s="80"/>
    </row>
    <row r="822" spans="8:14">
      <c r="H822" s="80"/>
      <c r="N822" s="80"/>
    </row>
    <row r="823" spans="8:14">
      <c r="H823" s="80"/>
      <c r="N823" s="80"/>
    </row>
    <row r="824" spans="8:14">
      <c r="H824" s="80"/>
      <c r="N824" s="80"/>
    </row>
    <row r="825" spans="8:14">
      <c r="H825" s="80"/>
      <c r="N825" s="80"/>
    </row>
    <row r="826" spans="8:14">
      <c r="H826" s="80"/>
      <c r="N826" s="80"/>
    </row>
    <row r="827" spans="8:14">
      <c r="H827" s="80"/>
      <c r="N827" s="80"/>
    </row>
    <row r="828" spans="8:14">
      <c r="H828" s="80"/>
      <c r="N828" s="80"/>
    </row>
    <row r="829" spans="8:14">
      <c r="H829" s="80"/>
      <c r="N829" s="80"/>
    </row>
    <row r="830" spans="8:14">
      <c r="H830" s="80"/>
      <c r="N830" s="80"/>
    </row>
    <row r="831" spans="8:14">
      <c r="H831" s="80"/>
      <c r="N831" s="80"/>
    </row>
    <row r="832" spans="8:14">
      <c r="H832" s="80"/>
      <c r="N832" s="80"/>
    </row>
    <row r="833" spans="8:14">
      <c r="H833" s="80"/>
      <c r="N833" s="80"/>
    </row>
    <row r="834" spans="8:14">
      <c r="H834" s="80"/>
      <c r="N834" s="80"/>
    </row>
    <row r="835" spans="8:14">
      <c r="H835" s="80"/>
      <c r="N835" s="80"/>
    </row>
    <row r="836" spans="8:14">
      <c r="H836" s="80"/>
      <c r="N836" s="80"/>
    </row>
    <row r="837" spans="8:14">
      <c r="H837" s="80"/>
      <c r="N837" s="80"/>
    </row>
    <row r="838" spans="8:14">
      <c r="H838" s="80"/>
      <c r="N838" s="80"/>
    </row>
    <row r="839" spans="8:14">
      <c r="H839" s="80"/>
      <c r="N839" s="80"/>
    </row>
    <row r="840" spans="8:14">
      <c r="H840" s="80"/>
      <c r="N840" s="80"/>
    </row>
    <row r="841" spans="8:14">
      <c r="H841" s="80"/>
      <c r="N841" s="80"/>
    </row>
    <row r="842" spans="8:14">
      <c r="H842" s="80"/>
      <c r="N842" s="80"/>
    </row>
    <row r="843" spans="8:14">
      <c r="H843" s="80"/>
      <c r="N843" s="80"/>
    </row>
    <row r="844" spans="8:14">
      <c r="H844" s="80"/>
      <c r="N844" s="80"/>
    </row>
    <row r="845" spans="8:14">
      <c r="H845" s="80"/>
      <c r="N845" s="80"/>
    </row>
    <row r="846" spans="8:14">
      <c r="H846" s="80"/>
      <c r="N846" s="80"/>
    </row>
    <row r="847" spans="8:14">
      <c r="H847" s="80"/>
      <c r="N847" s="80"/>
    </row>
    <row r="848" spans="8:14">
      <c r="H848" s="80"/>
      <c r="N848" s="80"/>
    </row>
    <row r="849" spans="8:14">
      <c r="H849" s="80"/>
      <c r="N849" s="80"/>
    </row>
    <row r="850" spans="8:14">
      <c r="H850" s="80"/>
      <c r="N850" s="80"/>
    </row>
    <row r="851" spans="8:14">
      <c r="H851" s="80"/>
      <c r="N851" s="80"/>
    </row>
    <row r="852" spans="8:14">
      <c r="H852" s="80"/>
      <c r="N852" s="80"/>
    </row>
    <row r="853" spans="8:14">
      <c r="H853" s="80"/>
      <c r="N853" s="80"/>
    </row>
    <row r="854" spans="8:14">
      <c r="H854" s="80"/>
      <c r="N854" s="80"/>
    </row>
    <row r="855" spans="8:14">
      <c r="H855" s="80"/>
      <c r="N855" s="80"/>
    </row>
    <row r="856" spans="8:14">
      <c r="H856" s="80"/>
      <c r="N856" s="80"/>
    </row>
    <row r="857" spans="8:14">
      <c r="H857" s="80"/>
      <c r="N857" s="80"/>
    </row>
    <row r="858" spans="8:14">
      <c r="H858" s="80"/>
      <c r="N858" s="80"/>
    </row>
    <row r="859" spans="8:14">
      <c r="H859" s="80"/>
      <c r="N859" s="80"/>
    </row>
    <row r="860" spans="8:14">
      <c r="H860" s="80"/>
      <c r="N860" s="80"/>
    </row>
    <row r="861" spans="8:14">
      <c r="H861" s="80"/>
      <c r="N861" s="80"/>
    </row>
    <row r="862" spans="8:14">
      <c r="H862" s="80"/>
      <c r="N862" s="80"/>
    </row>
    <row r="863" spans="8:14">
      <c r="H863" s="80"/>
      <c r="N863" s="80"/>
    </row>
    <row r="864" spans="8:14">
      <c r="H864" s="80"/>
      <c r="N864" s="80"/>
    </row>
    <row r="865" spans="8:14">
      <c r="H865" s="80"/>
      <c r="N865" s="80"/>
    </row>
    <row r="866" spans="8:14">
      <c r="H866" s="80"/>
      <c r="N866" s="80"/>
    </row>
    <row r="867" spans="8:14">
      <c r="H867" s="80"/>
      <c r="N867" s="80"/>
    </row>
    <row r="868" spans="8:14">
      <c r="H868" s="80"/>
      <c r="N868" s="80"/>
    </row>
    <row r="869" spans="8:14">
      <c r="H869" s="80"/>
      <c r="N869" s="80"/>
    </row>
    <row r="870" spans="8:14">
      <c r="H870" s="80"/>
      <c r="N870" s="80"/>
    </row>
    <row r="871" spans="8:14">
      <c r="H871" s="80"/>
      <c r="N871" s="80"/>
    </row>
    <row r="872" spans="8:14">
      <c r="H872" s="80"/>
      <c r="N872" s="80"/>
    </row>
    <row r="873" spans="8:14">
      <c r="H873" s="80"/>
      <c r="N873" s="80"/>
    </row>
    <row r="874" spans="8:14">
      <c r="H874" s="80"/>
      <c r="N874" s="80"/>
    </row>
    <row r="875" spans="8:14">
      <c r="H875" s="80"/>
      <c r="N875" s="80"/>
    </row>
    <row r="876" spans="8:14">
      <c r="H876" s="80"/>
      <c r="N876" s="80"/>
    </row>
    <row r="877" spans="8:14">
      <c r="H877" s="80"/>
      <c r="N877" s="80"/>
    </row>
    <row r="878" spans="8:14">
      <c r="H878" s="80"/>
      <c r="N878" s="80"/>
    </row>
    <row r="879" spans="8:14">
      <c r="H879" s="80"/>
      <c r="N879" s="80"/>
    </row>
    <row r="880" spans="8:14">
      <c r="H880" s="80"/>
      <c r="N880" s="80"/>
    </row>
    <row r="881" spans="8:14">
      <c r="H881" s="80"/>
      <c r="N881" s="80"/>
    </row>
    <row r="882" spans="8:14">
      <c r="H882" s="80"/>
      <c r="N882" s="80"/>
    </row>
    <row r="883" spans="8:14">
      <c r="H883" s="80"/>
      <c r="N883" s="80"/>
    </row>
    <row r="884" spans="8:14">
      <c r="H884" s="80"/>
      <c r="N884" s="80"/>
    </row>
    <row r="885" spans="8:14">
      <c r="H885" s="80"/>
      <c r="N885" s="80"/>
    </row>
    <row r="886" spans="8:14">
      <c r="H886" s="80"/>
      <c r="N886" s="80"/>
    </row>
    <row r="887" spans="8:14">
      <c r="H887" s="80"/>
      <c r="N887" s="80"/>
    </row>
    <row r="888" spans="8:14">
      <c r="H888" s="80"/>
      <c r="N888" s="80"/>
    </row>
    <row r="889" spans="8:14">
      <c r="H889" s="80"/>
      <c r="N889" s="80"/>
    </row>
    <row r="890" spans="8:14">
      <c r="H890" s="80"/>
      <c r="N890" s="80"/>
    </row>
    <row r="891" spans="8:14">
      <c r="H891" s="80"/>
      <c r="N891" s="80"/>
    </row>
    <row r="892" spans="8:14">
      <c r="H892" s="80"/>
      <c r="N892" s="80"/>
    </row>
    <row r="893" spans="8:14">
      <c r="H893" s="80"/>
      <c r="N893" s="80"/>
    </row>
    <row r="894" spans="8:14">
      <c r="H894" s="80"/>
      <c r="N894" s="80"/>
    </row>
    <row r="895" spans="8:14">
      <c r="H895" s="80"/>
      <c r="N895" s="80"/>
    </row>
    <row r="896" spans="8:14">
      <c r="H896" s="80"/>
      <c r="N896" s="80"/>
    </row>
    <row r="897" spans="8:14">
      <c r="H897" s="80"/>
      <c r="N897" s="80"/>
    </row>
    <row r="898" spans="8:14">
      <c r="H898" s="80"/>
      <c r="N898" s="80"/>
    </row>
    <row r="899" spans="8:14">
      <c r="H899" s="80"/>
      <c r="N899" s="80"/>
    </row>
    <row r="900" spans="8:14">
      <c r="H900" s="80"/>
      <c r="N900" s="80"/>
    </row>
    <row r="901" spans="8:14">
      <c r="H901" s="80"/>
      <c r="N901" s="80"/>
    </row>
    <row r="902" spans="8:14">
      <c r="H902" s="80"/>
      <c r="N902" s="80"/>
    </row>
    <row r="903" spans="8:14">
      <c r="H903" s="80"/>
      <c r="N903" s="80"/>
    </row>
    <row r="904" spans="8:14">
      <c r="H904" s="80"/>
      <c r="N904" s="80"/>
    </row>
    <row r="905" spans="8:14">
      <c r="H905" s="80"/>
      <c r="N905" s="80"/>
    </row>
    <row r="906" spans="8:14">
      <c r="H906" s="80"/>
      <c r="N906" s="80"/>
    </row>
    <row r="907" spans="8:14">
      <c r="H907" s="80"/>
      <c r="N907" s="80"/>
    </row>
    <row r="908" spans="8:14">
      <c r="H908" s="80"/>
      <c r="N908" s="80"/>
    </row>
    <row r="909" spans="8:14">
      <c r="H909" s="80"/>
      <c r="N909" s="80"/>
    </row>
    <row r="910" spans="8:14">
      <c r="H910" s="80"/>
      <c r="N910" s="80"/>
    </row>
    <row r="911" spans="8:14">
      <c r="H911" s="80"/>
      <c r="N911" s="80"/>
    </row>
    <row r="912" spans="8:14">
      <c r="H912" s="80"/>
      <c r="N912" s="80"/>
    </row>
    <row r="913" spans="8:14">
      <c r="H913" s="80"/>
      <c r="N913" s="80"/>
    </row>
    <row r="914" spans="8:14">
      <c r="H914" s="80"/>
      <c r="N914" s="80"/>
    </row>
    <row r="915" spans="8:14">
      <c r="H915" s="80"/>
      <c r="N915" s="80"/>
    </row>
    <row r="916" spans="8:14">
      <c r="H916" s="80"/>
      <c r="N916" s="80"/>
    </row>
    <row r="917" spans="8:14">
      <c r="H917" s="80"/>
      <c r="N917" s="80"/>
    </row>
    <row r="918" spans="8:14">
      <c r="H918" s="80"/>
      <c r="N918" s="80"/>
    </row>
    <row r="919" spans="8:14">
      <c r="H919" s="80"/>
      <c r="N919" s="80"/>
    </row>
    <row r="920" spans="8:14">
      <c r="H920" s="80"/>
      <c r="N920" s="80"/>
    </row>
    <row r="921" spans="8:14">
      <c r="H921" s="80"/>
      <c r="N921" s="80"/>
    </row>
    <row r="922" spans="8:14">
      <c r="H922" s="80"/>
      <c r="N922" s="80"/>
    </row>
    <row r="923" spans="8:14">
      <c r="H923" s="80"/>
      <c r="N923" s="80"/>
    </row>
    <row r="924" spans="8:14">
      <c r="H924" s="80"/>
      <c r="N924" s="80"/>
    </row>
    <row r="925" spans="8:14">
      <c r="H925" s="80"/>
      <c r="N925" s="80"/>
    </row>
    <row r="926" spans="8:14">
      <c r="H926" s="80"/>
      <c r="N926" s="80"/>
    </row>
    <row r="927" spans="8:14">
      <c r="H927" s="80"/>
      <c r="N927" s="80"/>
    </row>
    <row r="928" spans="8:14">
      <c r="H928" s="80"/>
      <c r="N928" s="80"/>
    </row>
    <row r="929" spans="8:14">
      <c r="H929" s="80"/>
      <c r="N929" s="80"/>
    </row>
    <row r="930" spans="8:14">
      <c r="H930" s="80"/>
      <c r="N930" s="80"/>
    </row>
    <row r="931" spans="8:14">
      <c r="H931" s="80"/>
      <c r="N931" s="80"/>
    </row>
    <row r="932" spans="8:14">
      <c r="H932" s="80"/>
      <c r="N932" s="80"/>
    </row>
    <row r="933" spans="8:14">
      <c r="H933" s="80"/>
      <c r="N933" s="80"/>
    </row>
    <row r="934" spans="8:14">
      <c r="H934" s="80"/>
      <c r="N934" s="80"/>
    </row>
    <row r="935" spans="8:14">
      <c r="H935" s="80"/>
      <c r="N935" s="80"/>
    </row>
    <row r="936" spans="8:14">
      <c r="H936" s="80"/>
      <c r="N936" s="80"/>
    </row>
    <row r="937" spans="8:14">
      <c r="H937" s="80"/>
      <c r="N937" s="80"/>
    </row>
    <row r="938" spans="8:14">
      <c r="H938" s="80"/>
      <c r="N938" s="80"/>
    </row>
    <row r="939" spans="8:14">
      <c r="H939" s="80"/>
      <c r="N939" s="80"/>
    </row>
    <row r="940" spans="8:14">
      <c r="H940" s="80"/>
      <c r="N940" s="80"/>
    </row>
  </sheetData>
  <autoFilter ref="A8:AD146">
    <filterColumn colId="3"/>
    <filterColumn colId="20"/>
  </autoFilter>
  <pageMargins left="0.3" right="0.3" top="0.3" bottom="0.3" header="0.3" footer="0.3"/>
  <pageSetup scale="35" fitToHeight="0" orientation="landscape" r:id="rId1"/>
  <rowBreaks count="1" manualBreakCount="1">
    <brk id="73" min="1" max="28" man="1"/>
  </rowBreaks>
  <legacyDrawing r:id="rId2"/>
</worksheet>
</file>

<file path=xl/worksheets/sheet2.xml><?xml version="1.0" encoding="utf-8"?>
<worksheet xmlns="http://schemas.openxmlformats.org/spreadsheetml/2006/main" xmlns:r="http://schemas.openxmlformats.org/officeDocument/2006/relationships">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c r="A1" s="5"/>
      <c r="E1" s="1"/>
      <c r="O1" s="5"/>
    </row>
    <row r="2" spans="1:18" s="10" customFormat="1" ht="19.5" thickBot="1">
      <c r="A2" s="6"/>
      <c r="B2" s="2" t="s">
        <v>53</v>
      </c>
      <c r="C2" s="2"/>
      <c r="D2" s="3"/>
      <c r="E2" s="3"/>
      <c r="F2" s="3"/>
      <c r="G2" s="3"/>
      <c r="H2" s="3"/>
      <c r="I2" s="3"/>
      <c r="J2" s="3"/>
      <c r="K2" s="3"/>
      <c r="L2" s="3"/>
      <c r="M2" s="3"/>
      <c r="N2" s="3"/>
      <c r="O2" s="6"/>
    </row>
    <row r="3" spans="1:18">
      <c r="A3" s="7"/>
      <c r="B3" s="4" t="s">
        <v>440</v>
      </c>
      <c r="C3" s="4"/>
      <c r="E3" s="1"/>
      <c r="O3" s="7"/>
    </row>
    <row r="4" spans="1:18">
      <c r="A4" s="7"/>
      <c r="B4" s="4"/>
      <c r="C4" s="4"/>
      <c r="E4" s="1"/>
      <c r="O4" s="7"/>
    </row>
    <row r="5" spans="1:18">
      <c r="A5" s="28"/>
      <c r="B5" s="33" t="s">
        <v>387</v>
      </c>
      <c r="C5" s="34"/>
      <c r="E5" s="16"/>
      <c r="G5" s="5"/>
      <c r="H5" s="33" t="s">
        <v>415</v>
      </c>
      <c r="I5" s="34"/>
      <c r="K5" s="16"/>
    </row>
    <row r="6" spans="1:18">
      <c r="A6" s="28"/>
      <c r="B6" s="40" t="s">
        <v>442</v>
      </c>
      <c r="C6" s="36" t="s">
        <v>389</v>
      </c>
      <c r="E6" s="16"/>
      <c r="G6" s="5"/>
      <c r="H6" s="35" t="s">
        <v>388</v>
      </c>
      <c r="I6" s="36" t="s">
        <v>416</v>
      </c>
      <c r="K6" s="16"/>
      <c r="P6" s="39"/>
      <c r="Q6" s="39"/>
    </row>
    <row r="7" spans="1:18">
      <c r="A7" s="28"/>
      <c r="B7" s="40" t="s">
        <v>442</v>
      </c>
      <c r="C7" s="38" t="s">
        <v>390</v>
      </c>
      <c r="E7" s="16"/>
      <c r="G7" s="5"/>
      <c r="H7" s="37" t="s">
        <v>388</v>
      </c>
      <c r="I7" s="38" t="s">
        <v>417</v>
      </c>
      <c r="K7" s="16"/>
      <c r="P7" s="39"/>
      <c r="Q7" s="39"/>
    </row>
    <row r="8" spans="1:18">
      <c r="A8" s="28"/>
      <c r="B8" s="37" t="s">
        <v>388</v>
      </c>
      <c r="C8" s="38" t="s">
        <v>450</v>
      </c>
      <c r="E8" s="16"/>
      <c r="G8" s="5"/>
      <c r="H8" s="37" t="s">
        <v>388</v>
      </c>
      <c r="I8" s="38" t="s">
        <v>418</v>
      </c>
      <c r="K8" s="16"/>
      <c r="O8" s="14" t="s">
        <v>470</v>
      </c>
      <c r="P8" s="39">
        <v>1</v>
      </c>
      <c r="Q8" s="39">
        <v>1</v>
      </c>
      <c r="R8" s="5">
        <v>0</v>
      </c>
    </row>
    <row r="9" spans="1:18">
      <c r="A9" s="28"/>
      <c r="B9" s="40" t="s">
        <v>442</v>
      </c>
      <c r="C9" s="38" t="s">
        <v>391</v>
      </c>
      <c r="E9" s="16"/>
      <c r="G9" s="5"/>
      <c r="H9" s="37" t="s">
        <v>388</v>
      </c>
      <c r="I9" s="38" t="s">
        <v>419</v>
      </c>
      <c r="K9" s="16"/>
      <c r="O9" s="14"/>
      <c r="P9" s="39"/>
      <c r="Q9" s="39"/>
    </row>
    <row r="10" spans="1:18">
      <c r="A10" s="28"/>
      <c r="B10" s="40" t="s">
        <v>442</v>
      </c>
      <c r="C10" s="38" t="s">
        <v>443</v>
      </c>
      <c r="E10" s="16"/>
      <c r="G10" s="5"/>
      <c r="H10" s="37" t="s">
        <v>388</v>
      </c>
      <c r="I10" s="38" t="s">
        <v>404</v>
      </c>
      <c r="K10" s="16"/>
      <c r="O10" s="14" t="s">
        <v>470</v>
      </c>
      <c r="P10" s="39">
        <v>1</v>
      </c>
      <c r="Q10" s="39">
        <v>1</v>
      </c>
      <c r="R10" s="5">
        <v>1</v>
      </c>
    </row>
    <row r="11" spans="1:18">
      <c r="A11" s="28"/>
      <c r="B11" s="40" t="s">
        <v>442</v>
      </c>
      <c r="C11" s="38" t="s">
        <v>444</v>
      </c>
      <c r="E11" s="16"/>
      <c r="G11" s="5"/>
      <c r="H11" s="37" t="s">
        <v>388</v>
      </c>
      <c r="I11" s="38" t="s">
        <v>420</v>
      </c>
      <c r="K11" s="16"/>
      <c r="O11" s="14"/>
      <c r="P11" s="39"/>
      <c r="Q11" s="39"/>
    </row>
    <row r="12" spans="1:18">
      <c r="A12" s="28"/>
      <c r="B12" s="37" t="s">
        <v>388</v>
      </c>
      <c r="C12" s="38" t="s">
        <v>392</v>
      </c>
      <c r="E12" s="16"/>
      <c r="G12" s="5"/>
      <c r="H12" s="37" t="s">
        <v>388</v>
      </c>
      <c r="I12" s="38" t="s">
        <v>421</v>
      </c>
      <c r="K12" s="16"/>
      <c r="O12" s="14"/>
      <c r="P12" s="39"/>
      <c r="Q12" s="39"/>
    </row>
    <row r="13" spans="1:18">
      <c r="A13" s="28"/>
      <c r="B13" s="37" t="s">
        <v>388</v>
      </c>
      <c r="C13" s="38" t="s">
        <v>445</v>
      </c>
      <c r="E13" s="16"/>
      <c r="G13" s="5"/>
      <c r="H13" s="37" t="s">
        <v>388</v>
      </c>
      <c r="I13" s="38" t="s">
        <v>422</v>
      </c>
      <c r="K13" s="16"/>
      <c r="O13" s="14"/>
      <c r="P13" s="39"/>
      <c r="Q13" s="39"/>
    </row>
    <row r="14" spans="1:18">
      <c r="A14" s="28"/>
      <c r="B14" s="37" t="s">
        <v>388</v>
      </c>
      <c r="C14" s="38" t="s">
        <v>393</v>
      </c>
      <c r="E14" s="16"/>
      <c r="G14" s="5"/>
      <c r="H14" s="28"/>
      <c r="I14" s="28"/>
      <c r="K14" s="16"/>
      <c r="O14" s="14"/>
      <c r="P14" s="39"/>
      <c r="Q14" s="39"/>
    </row>
    <row r="15" spans="1:18">
      <c r="A15" s="28"/>
      <c r="B15" s="40" t="s">
        <v>442</v>
      </c>
      <c r="C15" s="38" t="s">
        <v>452</v>
      </c>
      <c r="E15" s="16"/>
      <c r="G15" s="5"/>
      <c r="H15" s="33" t="s">
        <v>423</v>
      </c>
      <c r="I15" s="34"/>
      <c r="K15" s="16"/>
      <c r="O15" s="14"/>
      <c r="P15" s="39"/>
      <c r="Q15" s="39"/>
    </row>
    <row r="16" spans="1:18">
      <c r="A16" s="28"/>
      <c r="B16" s="40" t="s">
        <v>442</v>
      </c>
      <c r="C16" s="38" t="s">
        <v>396</v>
      </c>
      <c r="E16" s="16"/>
      <c r="G16" s="5"/>
      <c r="H16" s="35" t="s">
        <v>388</v>
      </c>
      <c r="I16" s="36" t="s">
        <v>424</v>
      </c>
      <c r="K16" s="16"/>
      <c r="O16" s="14"/>
      <c r="P16" s="39"/>
      <c r="Q16" s="39"/>
    </row>
    <row r="17" spans="1:17">
      <c r="A17" s="28"/>
      <c r="B17" s="37" t="s">
        <v>388</v>
      </c>
      <c r="C17" s="38" t="s">
        <v>451</v>
      </c>
      <c r="E17" s="16"/>
      <c r="G17" s="5"/>
      <c r="H17" s="37" t="s">
        <v>388</v>
      </c>
      <c r="I17" s="38" t="s">
        <v>425</v>
      </c>
      <c r="K17" s="16"/>
      <c r="O17" s="14"/>
      <c r="P17" s="39"/>
      <c r="Q17" s="39"/>
    </row>
    <row r="18" spans="1:17">
      <c r="A18" s="28"/>
      <c r="B18" s="37" t="s">
        <v>388</v>
      </c>
      <c r="C18" s="38" t="s">
        <v>448</v>
      </c>
      <c r="E18" s="16"/>
      <c r="G18" s="5"/>
      <c r="H18" s="37" t="s">
        <v>388</v>
      </c>
      <c r="I18" s="38" t="s">
        <v>426</v>
      </c>
      <c r="K18" s="16"/>
      <c r="O18" s="14"/>
      <c r="P18" s="39"/>
      <c r="Q18" s="39"/>
    </row>
    <row r="19" spans="1:17">
      <c r="A19" s="28"/>
      <c r="B19" s="37" t="s">
        <v>388</v>
      </c>
      <c r="C19" s="38" t="s">
        <v>449</v>
      </c>
      <c r="E19" s="5"/>
      <c r="G19" s="5"/>
      <c r="H19" s="37" t="s">
        <v>388</v>
      </c>
      <c r="I19" s="38" t="s">
        <v>427</v>
      </c>
      <c r="K19" s="16"/>
      <c r="O19" s="14"/>
      <c r="P19" s="39"/>
      <c r="Q19" s="39"/>
    </row>
    <row r="20" spans="1:17">
      <c r="A20" s="28"/>
      <c r="B20" s="37" t="s">
        <v>388</v>
      </c>
      <c r="C20" s="38" t="s">
        <v>446</v>
      </c>
      <c r="D20" s="5"/>
      <c r="E20" s="16"/>
      <c r="G20" s="5"/>
      <c r="H20" s="37" t="s">
        <v>388</v>
      </c>
      <c r="I20" s="38" t="s">
        <v>428</v>
      </c>
      <c r="K20" s="16"/>
      <c r="O20" s="14"/>
      <c r="P20" s="39"/>
      <c r="Q20" s="39"/>
    </row>
    <row r="21" spans="1:17">
      <c r="A21" s="28"/>
      <c r="B21" s="5"/>
      <c r="C21" s="5"/>
      <c r="D21" s="5"/>
      <c r="E21" s="16"/>
      <c r="G21" s="5"/>
      <c r="H21" s="28"/>
      <c r="I21" s="28"/>
      <c r="K21" s="16"/>
      <c r="O21" s="14"/>
      <c r="P21" s="39"/>
      <c r="Q21" s="39"/>
    </row>
    <row r="22" spans="1:17">
      <c r="A22" s="28"/>
      <c r="B22" s="33" t="s">
        <v>394</v>
      </c>
      <c r="C22" s="34"/>
      <c r="E22" s="16"/>
      <c r="G22" s="5"/>
      <c r="H22" s="33" t="s">
        <v>429</v>
      </c>
      <c r="I22" s="34"/>
      <c r="K22" s="16"/>
      <c r="O22" s="14"/>
      <c r="P22" s="39"/>
      <c r="Q22" s="39"/>
    </row>
    <row r="23" spans="1:17">
      <c r="A23" s="28"/>
      <c r="B23" s="37" t="s">
        <v>388</v>
      </c>
      <c r="C23" s="38" t="s">
        <v>395</v>
      </c>
      <c r="E23" s="16"/>
      <c r="G23" s="5"/>
      <c r="H23" s="35" t="s">
        <v>388</v>
      </c>
      <c r="I23" s="36" t="s">
        <v>430</v>
      </c>
      <c r="K23" s="16"/>
      <c r="O23" s="14"/>
      <c r="P23" s="39"/>
      <c r="Q23" s="39"/>
    </row>
    <row r="24" spans="1:17">
      <c r="A24" s="28"/>
      <c r="B24" s="37" t="s">
        <v>388</v>
      </c>
      <c r="C24" s="38" t="s">
        <v>397</v>
      </c>
      <c r="E24" s="16"/>
      <c r="G24" s="5"/>
      <c r="H24" s="37" t="s">
        <v>388</v>
      </c>
      <c r="I24" s="38" t="s">
        <v>431</v>
      </c>
      <c r="K24" s="16"/>
      <c r="O24" s="14"/>
      <c r="P24" s="39"/>
      <c r="Q24" s="39"/>
    </row>
    <row r="25" spans="1:17">
      <c r="A25" s="28"/>
      <c r="B25" s="40" t="s">
        <v>442</v>
      </c>
      <c r="C25" s="38" t="s">
        <v>479</v>
      </c>
      <c r="E25" s="16"/>
      <c r="G25" s="5"/>
      <c r="H25" s="28"/>
      <c r="I25" s="28"/>
      <c r="K25" s="16"/>
      <c r="O25" s="14"/>
      <c r="P25" s="39"/>
      <c r="Q25" s="39"/>
    </row>
    <row r="26" spans="1:17">
      <c r="A26" s="28"/>
      <c r="B26" s="37" t="s">
        <v>388</v>
      </c>
      <c r="C26" s="38" t="s">
        <v>398</v>
      </c>
      <c r="E26" s="16"/>
      <c r="G26" s="5"/>
      <c r="H26" s="33" t="s">
        <v>432</v>
      </c>
      <c r="I26" s="34"/>
      <c r="K26" s="16"/>
      <c r="O26" s="14"/>
      <c r="P26" s="39"/>
      <c r="Q26" s="39"/>
    </row>
    <row r="27" spans="1:17">
      <c r="A27" s="28"/>
      <c r="B27" s="37" t="s">
        <v>388</v>
      </c>
      <c r="C27" s="38" t="s">
        <v>399</v>
      </c>
      <c r="E27" s="16"/>
      <c r="G27" s="11"/>
      <c r="H27" s="37" t="s">
        <v>388</v>
      </c>
      <c r="I27" s="38" t="s">
        <v>433</v>
      </c>
      <c r="K27" s="16"/>
      <c r="O27" s="14"/>
      <c r="P27" s="39"/>
      <c r="Q27" s="39"/>
    </row>
    <row r="28" spans="1:17">
      <c r="A28" s="5"/>
      <c r="E28" s="5"/>
      <c r="H28" s="37" t="s">
        <v>388</v>
      </c>
      <c r="I28" s="38" t="s">
        <v>434</v>
      </c>
      <c r="K28" s="16"/>
      <c r="O28" s="14"/>
      <c r="P28" s="39"/>
      <c r="Q28" s="39"/>
    </row>
    <row r="29" spans="1:17">
      <c r="A29" s="5"/>
      <c r="B29" s="33" t="s">
        <v>400</v>
      </c>
      <c r="C29" s="34"/>
      <c r="E29" s="16"/>
      <c r="H29" s="37" t="s">
        <v>388</v>
      </c>
      <c r="I29" s="38" t="s">
        <v>435</v>
      </c>
      <c r="K29" s="16"/>
      <c r="O29" s="14"/>
      <c r="P29" s="39"/>
      <c r="Q29" s="39"/>
    </row>
    <row r="30" spans="1:17">
      <c r="A30" s="28"/>
      <c r="B30" s="35" t="s">
        <v>388</v>
      </c>
      <c r="C30" s="36" t="s">
        <v>401</v>
      </c>
      <c r="E30" s="16"/>
      <c r="H30" s="37" t="s">
        <v>388</v>
      </c>
      <c r="I30" s="38" t="s">
        <v>436</v>
      </c>
      <c r="K30" s="16"/>
      <c r="O30" s="14"/>
      <c r="P30" s="39"/>
      <c r="Q30" s="39"/>
    </row>
    <row r="31" spans="1:17">
      <c r="A31" s="28"/>
      <c r="B31" s="37" t="s">
        <v>388</v>
      </c>
      <c r="C31" s="38" t="s">
        <v>402</v>
      </c>
      <c r="E31" s="16"/>
      <c r="H31" s="28"/>
      <c r="I31" s="28"/>
      <c r="K31" s="16"/>
      <c r="O31" s="14"/>
      <c r="P31" s="39"/>
      <c r="Q31" s="39"/>
    </row>
    <row r="32" spans="1:17">
      <c r="A32" s="28"/>
      <c r="B32" s="37" t="s">
        <v>388</v>
      </c>
      <c r="C32" s="38" t="s">
        <v>403</v>
      </c>
      <c r="E32" s="16"/>
      <c r="H32" s="33" t="s">
        <v>437</v>
      </c>
      <c r="I32" s="34"/>
      <c r="K32" s="16"/>
      <c r="O32" s="14"/>
      <c r="P32" s="39"/>
      <c r="Q32" s="39"/>
    </row>
    <row r="33" spans="1:18">
      <c r="A33" s="28"/>
      <c r="B33" s="37" t="s">
        <v>388</v>
      </c>
      <c r="C33" s="38" t="s">
        <v>404</v>
      </c>
      <c r="E33" s="16"/>
      <c r="H33" s="35" t="s">
        <v>388</v>
      </c>
      <c r="I33" s="36" t="s">
        <v>438</v>
      </c>
      <c r="K33" s="16"/>
      <c r="O33" s="14"/>
      <c r="P33" s="39"/>
      <c r="Q33" s="39"/>
    </row>
    <row r="34" spans="1:18">
      <c r="A34" s="28"/>
      <c r="B34" s="37" t="s">
        <v>388</v>
      </c>
      <c r="C34" s="38" t="s">
        <v>405</v>
      </c>
      <c r="E34" s="16"/>
      <c r="H34" s="37" t="s">
        <v>388</v>
      </c>
      <c r="I34" s="38" t="s">
        <v>439</v>
      </c>
      <c r="K34" s="16"/>
      <c r="O34" s="14"/>
    </row>
    <row r="35" spans="1:18">
      <c r="A35" s="28"/>
      <c r="B35" s="37" t="s">
        <v>388</v>
      </c>
      <c r="C35" s="38" t="s">
        <v>406</v>
      </c>
      <c r="E35" s="16"/>
      <c r="H35" s="37" t="s">
        <v>388</v>
      </c>
      <c r="I35" s="38" t="s">
        <v>441</v>
      </c>
      <c r="K35" s="16"/>
      <c r="O35" s="14"/>
    </row>
    <row r="36" spans="1:18">
      <c r="A36" s="28"/>
      <c r="B36" s="37" t="s">
        <v>388</v>
      </c>
      <c r="C36" s="38" t="s">
        <v>407</v>
      </c>
      <c r="E36" s="16"/>
      <c r="H36" s="5"/>
      <c r="I36" s="5"/>
      <c r="K36" s="16"/>
      <c r="O36" s="14"/>
    </row>
    <row r="37" spans="1:18">
      <c r="A37" s="28"/>
      <c r="B37" s="37" t="s">
        <v>388</v>
      </c>
      <c r="C37" s="5" t="s">
        <v>447</v>
      </c>
      <c r="D37" s="5"/>
      <c r="E37" s="16"/>
      <c r="O37" s="14"/>
    </row>
    <row r="38" spans="1:18">
      <c r="A38" s="28"/>
      <c r="B38" s="37" t="s">
        <v>388</v>
      </c>
      <c r="C38" s="38" t="s">
        <v>481</v>
      </c>
      <c r="E38" s="16"/>
      <c r="O38" s="14"/>
    </row>
    <row r="39" spans="1:18">
      <c r="A39" s="28"/>
      <c r="B39" s="37" t="s">
        <v>388</v>
      </c>
      <c r="C39" s="38" t="s">
        <v>480</v>
      </c>
      <c r="E39" s="16"/>
      <c r="O39" s="14"/>
    </row>
    <row r="40" spans="1:18">
      <c r="A40" s="28"/>
      <c r="B40" s="28"/>
      <c r="C40" s="28"/>
      <c r="E40" s="16"/>
      <c r="O40" s="14"/>
    </row>
    <row r="41" spans="1:18">
      <c r="A41" s="28"/>
      <c r="B41" s="33" t="s">
        <v>408</v>
      </c>
      <c r="C41" s="34"/>
      <c r="E41" s="16"/>
      <c r="O41" s="14"/>
    </row>
    <row r="42" spans="1:18">
      <c r="A42" s="28"/>
      <c r="B42" s="35" t="s">
        <v>388</v>
      </c>
      <c r="C42" s="36" t="s">
        <v>409</v>
      </c>
      <c r="E42" s="16"/>
      <c r="O42" s="14"/>
    </row>
    <row r="43" spans="1:18">
      <c r="A43" s="28"/>
      <c r="B43" s="37" t="s">
        <v>388</v>
      </c>
      <c r="C43" s="38" t="s">
        <v>410</v>
      </c>
      <c r="E43" s="16"/>
      <c r="O43" s="14" t="s">
        <v>470</v>
      </c>
      <c r="P43" s="5">
        <v>1</v>
      </c>
      <c r="Q43" s="5">
        <v>1</v>
      </c>
      <c r="R43" s="5">
        <v>1</v>
      </c>
    </row>
    <row r="44" spans="1:18">
      <c r="A44" s="28"/>
      <c r="B44" s="37" t="s">
        <v>388</v>
      </c>
      <c r="C44" s="38" t="s">
        <v>411</v>
      </c>
      <c r="E44" s="16"/>
      <c r="O44" s="14"/>
    </row>
    <row r="45" spans="1:18">
      <c r="A45" s="28"/>
      <c r="B45" s="37" t="s">
        <v>388</v>
      </c>
      <c r="C45" s="38" t="s">
        <v>412</v>
      </c>
      <c r="E45" s="16"/>
      <c r="O45" s="14"/>
    </row>
    <row r="46" spans="1:18">
      <c r="A46" s="28"/>
      <c r="B46" s="37" t="s">
        <v>388</v>
      </c>
      <c r="C46" s="38" t="s">
        <v>413</v>
      </c>
      <c r="E46" s="16"/>
      <c r="O46" s="14"/>
    </row>
    <row r="47" spans="1:18">
      <c r="A47" s="28"/>
      <c r="B47" s="37" t="s">
        <v>388</v>
      </c>
      <c r="C47" s="38" t="s">
        <v>414</v>
      </c>
      <c r="E47" s="16"/>
      <c r="O47" s="14"/>
    </row>
    <row r="48" spans="1:18">
      <c r="A48" s="28"/>
      <c r="O48" s="14"/>
    </row>
    <row r="49" spans="1:18">
      <c r="A49" s="28"/>
      <c r="O49" s="14"/>
    </row>
    <row r="50" spans="1:18">
      <c r="A50" s="28"/>
      <c r="B50" s="5"/>
      <c r="C50" s="5"/>
      <c r="D50" s="5"/>
      <c r="E50" s="5"/>
      <c r="F50" s="5"/>
      <c r="O50" s="14" t="s">
        <v>472</v>
      </c>
      <c r="P50" s="5">
        <v>1</v>
      </c>
      <c r="Q50" s="5">
        <v>1</v>
      </c>
      <c r="R50" s="5">
        <v>1</v>
      </c>
    </row>
    <row r="51" spans="1:18">
      <c r="A51" s="28"/>
      <c r="B51" s="5"/>
      <c r="C51" s="5"/>
      <c r="D51" s="5"/>
      <c r="E51" s="5"/>
      <c r="F51" s="5"/>
      <c r="O51" s="14"/>
    </row>
    <row r="52" spans="1:18">
      <c r="A52" s="28"/>
      <c r="B52" s="28"/>
      <c r="C52" s="28"/>
      <c r="E52" s="16"/>
      <c r="H52" s="5"/>
      <c r="I52" s="5"/>
      <c r="O52" s="14"/>
    </row>
    <row r="53" spans="1:18">
      <c r="A53" s="28"/>
      <c r="B53" s="5"/>
      <c r="C53" s="5"/>
      <c r="D53" s="5"/>
      <c r="E53" s="5"/>
      <c r="F53" s="5"/>
      <c r="G53" s="5"/>
      <c r="H53" s="5"/>
      <c r="I53" s="5"/>
      <c r="O53" s="14"/>
    </row>
    <row r="54" spans="1:18">
      <c r="A54" s="28"/>
      <c r="B54" s="5"/>
      <c r="C54" s="5"/>
      <c r="D54" s="5"/>
      <c r="E54" s="5"/>
      <c r="F54" s="5"/>
      <c r="G54" s="5"/>
      <c r="H54" s="5"/>
      <c r="I54" s="5"/>
      <c r="O54" s="14"/>
    </row>
    <row r="55" spans="1:18">
      <c r="A55" s="28"/>
      <c r="B55" s="5"/>
      <c r="C55" s="5"/>
      <c r="D55" s="5"/>
      <c r="E55" s="5"/>
      <c r="F55" s="5"/>
      <c r="G55" s="5"/>
      <c r="H55" s="5"/>
      <c r="I55" s="5"/>
      <c r="O55" s="14"/>
    </row>
    <row r="56" spans="1:18">
      <c r="A56" s="28"/>
      <c r="B56" s="5"/>
      <c r="C56" s="5"/>
      <c r="D56" s="5"/>
      <c r="E56" s="5"/>
      <c r="F56" s="5"/>
      <c r="G56" s="5"/>
      <c r="H56" s="5"/>
      <c r="I56" s="5"/>
      <c r="O56" s="14"/>
    </row>
    <row r="57" spans="1:18">
      <c r="A57" s="28"/>
      <c r="B57" s="5"/>
      <c r="C57" s="5"/>
      <c r="D57" s="5"/>
      <c r="E57" s="5"/>
      <c r="F57" s="5"/>
      <c r="G57" s="5"/>
      <c r="H57" s="5"/>
      <c r="I57" s="5"/>
      <c r="O57" s="14"/>
    </row>
    <row r="58" spans="1:18">
      <c r="A58" s="28"/>
      <c r="B58" s="5"/>
      <c r="C58" s="5"/>
      <c r="D58" s="5"/>
      <c r="E58" s="5"/>
      <c r="F58" s="5"/>
      <c r="G58" s="5"/>
      <c r="H58" s="5"/>
      <c r="I58" s="5"/>
      <c r="O58" s="14"/>
    </row>
    <row r="59" spans="1:18">
      <c r="A59" s="28"/>
      <c r="B59" s="5"/>
      <c r="C59" s="5"/>
      <c r="D59" s="5"/>
      <c r="E59" s="5"/>
      <c r="F59" s="5"/>
      <c r="G59" s="5"/>
      <c r="H59" s="5"/>
      <c r="I59" s="5"/>
      <c r="O59" s="14"/>
    </row>
    <row r="60" spans="1:18">
      <c r="A60" s="28"/>
      <c r="B60" s="5"/>
      <c r="C60" s="5"/>
      <c r="D60" s="5"/>
      <c r="E60" s="5"/>
      <c r="F60" s="5"/>
      <c r="G60" s="5"/>
      <c r="H60" s="5"/>
      <c r="I60" s="5"/>
      <c r="O60" s="14"/>
    </row>
    <row r="61" spans="1:18">
      <c r="A61" s="28"/>
      <c r="B61" s="5"/>
      <c r="C61" s="5"/>
      <c r="D61" s="5"/>
      <c r="E61" s="5"/>
      <c r="F61" s="5"/>
      <c r="G61" s="5"/>
      <c r="H61" s="5"/>
      <c r="I61" s="5"/>
      <c r="O61" s="14"/>
    </row>
    <row r="62" spans="1:18">
      <c r="A62" s="28"/>
      <c r="B62" s="5"/>
      <c r="C62" s="5"/>
      <c r="D62" s="5"/>
      <c r="E62" s="5"/>
      <c r="F62" s="5"/>
      <c r="G62" s="5"/>
      <c r="H62" s="5"/>
      <c r="I62" s="5"/>
      <c r="O62" s="14"/>
    </row>
    <row r="63" spans="1:18">
      <c r="A63" s="28"/>
      <c r="B63" s="5"/>
      <c r="C63" s="5"/>
      <c r="D63" s="5"/>
      <c r="E63" s="5"/>
      <c r="F63" s="5"/>
      <c r="G63" s="5"/>
      <c r="H63" s="5"/>
      <c r="I63" s="5"/>
      <c r="O63" s="14"/>
    </row>
    <row r="64" spans="1:18">
      <c r="A64" s="28"/>
      <c r="B64" s="5"/>
      <c r="C64" s="5"/>
      <c r="D64" s="5"/>
      <c r="E64" s="5"/>
      <c r="F64" s="5"/>
      <c r="G64" s="5"/>
      <c r="H64" s="5"/>
      <c r="I64" s="5"/>
      <c r="O64" s="14"/>
    </row>
    <row r="65" spans="1:18">
      <c r="A65" s="28"/>
      <c r="B65" s="5"/>
      <c r="C65" s="5"/>
      <c r="D65" s="5"/>
      <c r="E65" s="5"/>
      <c r="F65" s="5"/>
      <c r="G65" s="5"/>
      <c r="H65" s="5"/>
      <c r="I65" s="5"/>
      <c r="O65" s="14"/>
    </row>
    <row r="66" spans="1:18">
      <c r="A66" s="28"/>
      <c r="B66" s="5"/>
      <c r="C66" s="5"/>
      <c r="D66" s="5"/>
      <c r="E66" s="5"/>
      <c r="F66" s="5"/>
      <c r="G66" s="5"/>
      <c r="H66" s="5"/>
      <c r="I66" s="5"/>
      <c r="O66" s="14"/>
    </row>
    <row r="67" spans="1:18">
      <c r="A67" s="28"/>
      <c r="B67" s="5"/>
      <c r="C67" s="5"/>
      <c r="D67" s="5"/>
      <c r="E67" s="5"/>
      <c r="F67" s="5"/>
      <c r="G67" s="5"/>
      <c r="H67" s="5"/>
      <c r="I67" s="5"/>
      <c r="O67" s="14"/>
    </row>
    <row r="68" spans="1:18">
      <c r="A68" s="28"/>
      <c r="B68" s="5"/>
      <c r="C68" s="5"/>
      <c r="D68" s="5"/>
      <c r="E68" s="5"/>
      <c r="F68" s="5"/>
      <c r="G68" s="5"/>
      <c r="H68" s="5"/>
      <c r="I68" s="5"/>
      <c r="O68" s="14"/>
    </row>
    <row r="69" spans="1:18">
      <c r="A69" s="28"/>
      <c r="B69" s="5"/>
      <c r="C69" s="5"/>
      <c r="D69" s="5"/>
      <c r="E69" s="5"/>
      <c r="F69" s="5"/>
      <c r="G69" s="5"/>
      <c r="H69" s="5"/>
      <c r="I69" s="5"/>
      <c r="O69" s="14"/>
    </row>
    <row r="70" spans="1:18">
      <c r="A70" s="28"/>
      <c r="B70" s="5"/>
      <c r="C70" s="5"/>
      <c r="D70" s="5"/>
      <c r="E70" s="5"/>
      <c r="F70" s="5"/>
      <c r="G70" s="5"/>
      <c r="H70" s="5"/>
      <c r="I70" s="5"/>
      <c r="O70" s="14"/>
    </row>
    <row r="71" spans="1:18">
      <c r="A71" s="28"/>
      <c r="B71" s="5"/>
      <c r="C71" s="5"/>
      <c r="D71" s="5"/>
      <c r="E71" s="5"/>
      <c r="F71" s="5"/>
      <c r="G71" s="5"/>
      <c r="H71" s="5"/>
      <c r="I71" s="5"/>
      <c r="O71" s="14"/>
    </row>
    <row r="72" spans="1:18">
      <c r="A72" s="28"/>
      <c r="B72" s="5"/>
      <c r="C72" s="5"/>
      <c r="D72" s="5"/>
      <c r="E72" s="5"/>
      <c r="F72" s="5"/>
      <c r="G72" s="5"/>
      <c r="H72" s="5"/>
      <c r="I72" s="5"/>
      <c r="O72" s="14"/>
    </row>
    <row r="73" spans="1:18">
      <c r="A73" s="28"/>
      <c r="B73" s="5"/>
      <c r="C73" s="5"/>
      <c r="D73" s="5"/>
      <c r="E73" s="5"/>
      <c r="F73" s="5"/>
      <c r="G73" s="5"/>
      <c r="H73" s="5"/>
      <c r="I73" s="5"/>
      <c r="O73" s="14"/>
    </row>
    <row r="74" spans="1:18">
      <c r="A74" s="28"/>
      <c r="B74" s="5"/>
      <c r="C74" s="5"/>
      <c r="D74" s="5"/>
      <c r="E74" s="5"/>
      <c r="F74" s="5"/>
      <c r="G74" s="5"/>
      <c r="H74" s="5"/>
      <c r="I74" s="5"/>
      <c r="O74" s="14"/>
    </row>
    <row r="75" spans="1:18">
      <c r="A75" s="28"/>
      <c r="B75" s="5"/>
      <c r="C75" s="5"/>
      <c r="D75" s="5"/>
      <c r="E75" s="5"/>
      <c r="F75" s="5"/>
      <c r="G75" s="5"/>
      <c r="H75" s="5"/>
      <c r="I75" s="5"/>
      <c r="O75" s="14"/>
    </row>
    <row r="76" spans="1:18">
      <c r="A76" s="28"/>
      <c r="B76" s="5"/>
      <c r="C76" s="5"/>
      <c r="D76" s="5"/>
      <c r="E76" s="5"/>
      <c r="F76" s="5"/>
      <c r="G76" s="5"/>
      <c r="H76" s="5"/>
      <c r="I76" s="5"/>
      <c r="O76" s="14"/>
    </row>
    <row r="77" spans="1:18">
      <c r="A77" s="28"/>
      <c r="B77" s="5"/>
      <c r="C77" s="5"/>
      <c r="D77" s="5"/>
      <c r="E77" s="5"/>
      <c r="F77" s="5"/>
      <c r="G77" s="5"/>
      <c r="H77" s="5"/>
      <c r="I77" s="5"/>
      <c r="O77" s="14"/>
    </row>
    <row r="78" spans="1:18">
      <c r="A78" s="28"/>
      <c r="B78" s="5"/>
      <c r="C78" s="5"/>
      <c r="D78" s="5"/>
      <c r="E78" s="5"/>
      <c r="F78" s="5"/>
      <c r="G78" s="5"/>
      <c r="H78" s="5"/>
      <c r="I78" s="5"/>
      <c r="O78" s="14"/>
    </row>
    <row r="79" spans="1:18">
      <c r="A79" s="28"/>
      <c r="B79" s="5"/>
      <c r="C79" s="5"/>
      <c r="D79" s="5"/>
      <c r="E79" s="5"/>
      <c r="F79" s="5"/>
      <c r="G79" s="5"/>
      <c r="H79" s="5"/>
      <c r="I79" s="5"/>
      <c r="O79" s="14"/>
    </row>
    <row r="80" spans="1:18">
      <c r="A80" s="28"/>
      <c r="B80" s="5"/>
      <c r="C80" s="5"/>
      <c r="D80" s="5"/>
      <c r="E80" s="5"/>
      <c r="F80" s="5"/>
      <c r="G80" s="5"/>
      <c r="H80" s="5"/>
      <c r="I80" s="5"/>
      <c r="O80" s="14" t="s">
        <v>470</v>
      </c>
      <c r="Q80" s="5">
        <v>1</v>
      </c>
      <c r="R80" s="5">
        <v>1</v>
      </c>
    </row>
    <row r="81" spans="1:18">
      <c r="A81" s="28"/>
      <c r="B81" s="5"/>
      <c r="C81" s="5"/>
      <c r="D81" s="5"/>
      <c r="E81" s="5"/>
      <c r="F81" s="5"/>
      <c r="G81" s="5"/>
      <c r="H81" s="5"/>
      <c r="I81" s="5"/>
      <c r="O81" s="14"/>
    </row>
    <row r="82" spans="1:18">
      <c r="A82" s="28"/>
      <c r="B82" s="5"/>
      <c r="C82" s="5"/>
      <c r="D82" s="5"/>
      <c r="E82" s="5"/>
      <c r="F82" s="5"/>
      <c r="G82" s="5"/>
      <c r="H82" s="5"/>
      <c r="I82" s="5"/>
      <c r="O82" s="14"/>
    </row>
    <row r="83" spans="1:18">
      <c r="A83" s="28"/>
      <c r="B83" s="5"/>
      <c r="C83" s="5"/>
      <c r="D83" s="5"/>
      <c r="E83" s="5"/>
      <c r="F83" s="5"/>
      <c r="G83" s="5"/>
      <c r="O83" s="14"/>
    </row>
    <row r="84" spans="1:18">
      <c r="E84" s="16"/>
      <c r="O84" s="14"/>
    </row>
    <row r="85" spans="1:18">
      <c r="E85" s="16"/>
      <c r="O85" s="14"/>
    </row>
    <row r="86" spans="1:18">
      <c r="E86" s="16"/>
      <c r="O86" s="14"/>
    </row>
    <row r="87" spans="1:18">
      <c r="E87" s="16"/>
      <c r="O87" s="14"/>
    </row>
    <row r="88" spans="1:18">
      <c r="E88" s="16"/>
      <c r="O88" s="14"/>
    </row>
    <row r="89" spans="1:18">
      <c r="E89" s="16"/>
      <c r="O89" s="14"/>
    </row>
    <row r="90" spans="1:18">
      <c r="E90" s="16"/>
      <c r="O90" s="97"/>
    </row>
    <row r="91" spans="1:18">
      <c r="E91" s="16"/>
      <c r="O91" s="97"/>
    </row>
    <row r="92" spans="1:18">
      <c r="E92" s="16"/>
      <c r="O92" s="97"/>
    </row>
    <row r="93" spans="1:18">
      <c r="E93" s="16"/>
      <c r="O93" s="97" t="s">
        <v>470</v>
      </c>
      <c r="Q93" s="5">
        <v>1</v>
      </c>
      <c r="R93" s="5">
        <v>1</v>
      </c>
    </row>
    <row r="94" spans="1:18">
      <c r="E94" s="16"/>
      <c r="O94" s="97"/>
    </row>
    <row r="95" spans="1:18">
      <c r="E95" s="16"/>
      <c r="O95" s="97"/>
    </row>
    <row r="96" spans="1:18">
      <c r="E96" s="16"/>
      <c r="O96" s="97"/>
    </row>
    <row r="97" spans="5:18">
      <c r="E97" s="16"/>
      <c r="O97" s="97"/>
    </row>
    <row r="98" spans="5:18">
      <c r="E98" s="16"/>
      <c r="O98" s="97"/>
    </row>
    <row r="99" spans="5:18">
      <c r="E99" s="16"/>
      <c r="O99" s="97"/>
    </row>
    <row r="100" spans="5:18">
      <c r="E100" s="16"/>
      <c r="O100" s="97"/>
    </row>
    <row r="101" spans="5:18">
      <c r="E101" s="16"/>
      <c r="O101" s="14"/>
    </row>
    <row r="102" spans="5:18">
      <c r="E102" s="16"/>
      <c r="O102" s="14"/>
    </row>
    <row r="103" spans="5:18">
      <c r="E103" s="16"/>
      <c r="O103" s="14"/>
    </row>
    <row r="104" spans="5:18">
      <c r="E104" s="16"/>
      <c r="O104" s="14"/>
    </row>
    <row r="105" spans="5:18">
      <c r="E105" s="16"/>
      <c r="O105" s="14"/>
    </row>
    <row r="106" spans="5:18">
      <c r="E106" s="16"/>
      <c r="O106" s="14" t="s">
        <v>470</v>
      </c>
      <c r="P106" s="5">
        <v>1</v>
      </c>
      <c r="Q106" s="5">
        <v>1</v>
      </c>
      <c r="R106" s="5">
        <v>1</v>
      </c>
    </row>
    <row r="107" spans="5:18">
      <c r="E107" s="16"/>
      <c r="O107" s="14"/>
    </row>
    <row r="108" spans="5:18">
      <c r="E108" s="16"/>
      <c r="O108" s="14"/>
    </row>
    <row r="109" spans="5:18">
      <c r="E109" s="16"/>
      <c r="O109" s="14"/>
    </row>
    <row r="110" spans="5:18">
      <c r="E110" s="16"/>
      <c r="O110" s="14"/>
    </row>
    <row r="111" spans="5:18">
      <c r="E111" s="16"/>
      <c r="O111" s="14" t="s">
        <v>470</v>
      </c>
      <c r="Q111" s="5">
        <v>1</v>
      </c>
      <c r="R111" s="5">
        <v>1</v>
      </c>
    </row>
    <row r="112" spans="5:18">
      <c r="E112" s="16"/>
      <c r="O112" s="14"/>
    </row>
    <row r="113" spans="5:18">
      <c r="E113" s="16"/>
      <c r="O113" s="14"/>
    </row>
    <row r="114" spans="5:18">
      <c r="E114" s="16"/>
      <c r="O114" s="14"/>
    </row>
    <row r="115" spans="5:18">
      <c r="E115" s="16"/>
      <c r="O115" s="14"/>
    </row>
    <row r="116" spans="5:18">
      <c r="E116" s="16"/>
      <c r="O116" s="14"/>
    </row>
    <row r="117" spans="5:18">
      <c r="E117" s="16"/>
      <c r="O117" s="14"/>
    </row>
    <row r="118" spans="5:18">
      <c r="E118" s="16"/>
      <c r="O118" s="14"/>
    </row>
    <row r="119" spans="5:18">
      <c r="E119" s="16"/>
      <c r="O119" s="14"/>
    </row>
    <row r="120" spans="5:18">
      <c r="E120" s="16"/>
      <c r="O120" s="14"/>
    </row>
    <row r="121" spans="5:18">
      <c r="E121" s="16"/>
      <c r="O121" s="14" t="s">
        <v>470</v>
      </c>
      <c r="P121" s="5">
        <v>1</v>
      </c>
      <c r="Q121" s="5">
        <v>1</v>
      </c>
      <c r="R121" s="5">
        <v>1</v>
      </c>
    </row>
    <row r="122" spans="5:18">
      <c r="E122" s="16"/>
      <c r="O122" s="14"/>
    </row>
    <row r="123" spans="5:18">
      <c r="E123" s="16"/>
      <c r="O123" s="14"/>
    </row>
    <row r="124" spans="5:18">
      <c r="E124" s="16"/>
      <c r="O124" s="14"/>
    </row>
    <row r="125" spans="5:18">
      <c r="E125" s="16"/>
      <c r="O125" s="14"/>
    </row>
    <row r="126" spans="5:18">
      <c r="E126" s="16"/>
      <c r="O126" s="14"/>
    </row>
    <row r="127" spans="5:18">
      <c r="E127" s="16"/>
      <c r="O127" s="14"/>
    </row>
    <row r="128" spans="5:18">
      <c r="E128" s="16"/>
      <c r="O128" s="14"/>
    </row>
    <row r="129" spans="5:15">
      <c r="E129" s="16"/>
      <c r="O129" s="14"/>
    </row>
    <row r="130" spans="5:15">
      <c r="E130" s="16"/>
      <c r="O130" s="14"/>
    </row>
    <row r="131" spans="5:15">
      <c r="E131" s="16"/>
      <c r="O131" s="14"/>
    </row>
    <row r="132" spans="5:15">
      <c r="E132" s="16"/>
      <c r="O132" s="14"/>
    </row>
    <row r="133" spans="5:15">
      <c r="E133" s="16"/>
      <c r="O133" s="14"/>
    </row>
    <row r="134" spans="5:15">
      <c r="E134" s="16"/>
      <c r="O134" s="14"/>
    </row>
    <row r="135" spans="5:15">
      <c r="E135" s="16"/>
      <c r="O135" s="14"/>
    </row>
    <row r="136" spans="5:15">
      <c r="E136" s="16"/>
      <c r="O136" s="14"/>
    </row>
    <row r="137" spans="5:15">
      <c r="E137" s="16"/>
      <c r="O137" s="14"/>
    </row>
    <row r="138" spans="5:15">
      <c r="E138" s="16"/>
      <c r="O138" s="14"/>
    </row>
    <row r="139" spans="5:15">
      <c r="E139" s="16"/>
      <c r="O139" s="14"/>
    </row>
    <row r="140" spans="5:15">
      <c r="E140" s="16"/>
      <c r="O140" s="14"/>
    </row>
    <row r="141" spans="5:15">
      <c r="E141" s="16"/>
      <c r="O141" s="14"/>
    </row>
    <row r="142" spans="5:15">
      <c r="E142" s="16"/>
      <c r="O142" s="14"/>
    </row>
    <row r="143" spans="5:15">
      <c r="E143" s="16"/>
      <c r="O143" s="14"/>
    </row>
    <row r="144" spans="5:15">
      <c r="E144" s="16"/>
      <c r="O144" s="14"/>
    </row>
    <row r="145" spans="5:15">
      <c r="E145" s="16"/>
      <c r="O145" s="14"/>
    </row>
    <row r="146" spans="5:15">
      <c r="E146" s="16"/>
      <c r="O146" s="14"/>
    </row>
    <row r="147" spans="5:15">
      <c r="E147" s="16"/>
      <c r="O147" s="14"/>
    </row>
    <row r="148" spans="5:15">
      <c r="E148" s="16"/>
      <c r="O148" s="14"/>
    </row>
    <row r="149" spans="5:15">
      <c r="E149" s="16"/>
      <c r="O149" s="14"/>
    </row>
    <row r="150" spans="5:15">
      <c r="E150" s="16"/>
      <c r="O150" s="14"/>
    </row>
    <row r="151" spans="5:15">
      <c r="E151" s="16"/>
      <c r="O151" s="14"/>
    </row>
    <row r="152" spans="5:15">
      <c r="E152" s="16"/>
      <c r="O152" s="14"/>
    </row>
    <row r="153" spans="5:15">
      <c r="E153" s="16"/>
    </row>
    <row r="154" spans="5:15">
      <c r="E154" s="16"/>
    </row>
    <row r="155" spans="5:15">
      <c r="E155" s="16"/>
    </row>
    <row r="156" spans="5:15">
      <c r="E156" s="16"/>
    </row>
    <row r="157" spans="5:15">
      <c r="E157" s="16"/>
    </row>
    <row r="158" spans="5:15">
      <c r="E158" s="16"/>
    </row>
    <row r="159" spans="5:15">
      <c r="E159" s="16"/>
    </row>
    <row r="160" spans="5:1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c r="A3" s="42"/>
      <c r="B3" s="43" t="s">
        <v>54</v>
      </c>
      <c r="C3" s="43"/>
    </row>
    <row r="4" spans="1:32">
      <c r="A4" s="42"/>
      <c r="B4" s="43"/>
      <c r="C4" s="43"/>
    </row>
    <row r="5" spans="1:32" ht="16.5" customHeight="1">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c r="H134" s="80"/>
      <c r="S134" s="80"/>
      <c r="V134" s="80"/>
    </row>
    <row r="135" spans="1:28" ht="13.5" thickBot="1">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c r="H136" s="80"/>
      <c r="M136" s="80"/>
      <c r="N136" s="80"/>
      <c r="O136" s="80"/>
      <c r="P136" s="80"/>
      <c r="Q136" s="80"/>
      <c r="S136" s="80"/>
      <c r="V136" s="80"/>
    </row>
    <row r="137" spans="1:28">
      <c r="H137" s="80"/>
      <c r="S137" s="80"/>
      <c r="V137" s="80"/>
    </row>
    <row r="138" spans="1:28">
      <c r="H138" s="80"/>
      <c r="S138" s="80"/>
      <c r="V138" s="80"/>
    </row>
    <row r="139" spans="1:28">
      <c r="H139" s="80"/>
      <c r="S139" s="80"/>
      <c r="V139" s="80"/>
    </row>
    <row r="140" spans="1:28">
      <c r="H140" s="80"/>
      <c r="S140" s="80"/>
      <c r="V140" s="80"/>
    </row>
    <row r="141" spans="1:28">
      <c r="H141" s="80"/>
      <c r="S141" s="80"/>
      <c r="V141" s="80"/>
    </row>
    <row r="142" spans="1:28">
      <c r="H142" s="80"/>
      <c r="S142" s="80"/>
      <c r="V142" s="80"/>
    </row>
    <row r="143" spans="1:28">
      <c r="H143" s="80"/>
      <c r="S143" s="80"/>
      <c r="V143" s="80"/>
    </row>
    <row r="144" spans="1:28">
      <c r="H144" s="80"/>
      <c r="S144" s="80"/>
      <c r="V144" s="80"/>
    </row>
    <row r="145" spans="8:22">
      <c r="H145" s="80"/>
      <c r="S145" s="80"/>
      <c r="V145" s="80"/>
    </row>
    <row r="146" spans="8:22">
      <c r="H146" s="80"/>
      <c r="S146" s="80"/>
      <c r="V146" s="80"/>
    </row>
    <row r="147" spans="8:22">
      <c r="H147" s="80"/>
      <c r="S147" s="80"/>
      <c r="V147" s="80"/>
    </row>
    <row r="148" spans="8:22">
      <c r="H148" s="80"/>
      <c r="S148" s="80"/>
      <c r="V148" s="80"/>
    </row>
    <row r="149" spans="8:22">
      <c r="H149" s="80"/>
      <c r="S149" s="80"/>
      <c r="V149" s="80"/>
    </row>
    <row r="150" spans="8:22">
      <c r="H150" s="80"/>
      <c r="S150" s="80"/>
      <c r="V150" s="80"/>
    </row>
    <row r="151" spans="8:22">
      <c r="H151" s="80"/>
      <c r="S151" s="80"/>
      <c r="V151" s="80"/>
    </row>
    <row r="152" spans="8:22">
      <c r="H152" s="80"/>
      <c r="S152" s="80"/>
      <c r="V152" s="80"/>
    </row>
    <row r="153" spans="8:22">
      <c r="H153" s="80"/>
      <c r="S153" s="80"/>
      <c r="V153" s="80"/>
    </row>
    <row r="154" spans="8:22">
      <c r="H154" s="80"/>
      <c r="S154" s="80"/>
      <c r="V154" s="80"/>
    </row>
    <row r="155" spans="8:22">
      <c r="H155" s="80"/>
      <c r="S155" s="80"/>
      <c r="V155" s="80"/>
    </row>
    <row r="156" spans="8:22">
      <c r="H156" s="80"/>
      <c r="S156" s="80"/>
      <c r="V156" s="80"/>
    </row>
    <row r="157" spans="8:22">
      <c r="H157" s="80"/>
      <c r="S157" s="80"/>
      <c r="V157" s="80"/>
    </row>
    <row r="158" spans="8:22">
      <c r="H158" s="80"/>
      <c r="S158" s="80"/>
      <c r="V158" s="80"/>
    </row>
    <row r="159" spans="8:22">
      <c r="H159" s="80"/>
      <c r="S159" s="80"/>
      <c r="V159" s="80"/>
    </row>
    <row r="160" spans="8:22">
      <c r="H160" s="80"/>
      <c r="S160" s="80"/>
      <c r="V160" s="80"/>
    </row>
    <row r="161" spans="8:22">
      <c r="H161" s="80"/>
      <c r="S161" s="80"/>
      <c r="V161" s="80"/>
    </row>
    <row r="162" spans="8:22">
      <c r="H162" s="80"/>
      <c r="S162" s="80"/>
      <c r="V162" s="80"/>
    </row>
    <row r="163" spans="8:22">
      <c r="H163" s="80"/>
      <c r="S163" s="80"/>
      <c r="V163" s="80"/>
    </row>
    <row r="164" spans="8:22">
      <c r="H164" s="80"/>
      <c r="S164" s="80"/>
      <c r="V164" s="80"/>
    </row>
    <row r="165" spans="8:22">
      <c r="H165" s="80"/>
      <c r="S165" s="80"/>
      <c r="V165" s="80"/>
    </row>
    <row r="166" spans="8:22">
      <c r="H166" s="80"/>
      <c r="S166" s="80"/>
      <c r="V166" s="80"/>
    </row>
    <row r="167" spans="8:22">
      <c r="H167" s="80"/>
      <c r="S167" s="80"/>
      <c r="V167" s="80"/>
    </row>
    <row r="168" spans="8:22">
      <c r="H168" s="80"/>
      <c r="S168" s="80"/>
      <c r="V168" s="80"/>
    </row>
    <row r="169" spans="8:22">
      <c r="H169" s="80"/>
      <c r="S169" s="80"/>
      <c r="V169" s="80"/>
    </row>
    <row r="170" spans="8:22">
      <c r="H170" s="80"/>
      <c r="S170" s="80"/>
      <c r="V170" s="80"/>
    </row>
    <row r="171" spans="8:22">
      <c r="H171" s="80"/>
      <c r="S171" s="80"/>
      <c r="V171" s="80"/>
    </row>
    <row r="172" spans="8:22">
      <c r="H172" s="80"/>
      <c r="S172" s="80"/>
      <c r="V172" s="80"/>
    </row>
    <row r="173" spans="8:22">
      <c r="H173" s="80"/>
      <c r="S173" s="80"/>
      <c r="V173" s="80"/>
    </row>
    <row r="174" spans="8:22">
      <c r="H174" s="80"/>
      <c r="S174" s="80"/>
      <c r="V174" s="80"/>
    </row>
    <row r="175" spans="8:22">
      <c r="H175" s="80"/>
      <c r="S175" s="80"/>
      <c r="V175" s="80"/>
    </row>
    <row r="176" spans="8:22">
      <c r="H176" s="80"/>
      <c r="S176" s="80"/>
      <c r="V176" s="80"/>
    </row>
    <row r="177" spans="8:22">
      <c r="H177" s="80"/>
      <c r="S177" s="80"/>
      <c r="V177" s="80"/>
    </row>
    <row r="178" spans="8:22">
      <c r="H178" s="80"/>
      <c r="S178" s="80"/>
      <c r="V178" s="80"/>
    </row>
    <row r="179" spans="8:22">
      <c r="H179" s="80"/>
      <c r="S179" s="80"/>
      <c r="V179" s="80"/>
    </row>
    <row r="180" spans="8:22">
      <c r="H180" s="80"/>
      <c r="S180" s="80"/>
      <c r="V180" s="80"/>
    </row>
    <row r="181" spans="8:22">
      <c r="H181" s="80"/>
      <c r="S181" s="80"/>
      <c r="V181" s="80"/>
    </row>
    <row r="182" spans="8:22">
      <c r="H182" s="80"/>
      <c r="S182" s="80"/>
      <c r="V182" s="80"/>
    </row>
    <row r="183" spans="8:22">
      <c r="H183" s="80"/>
      <c r="S183" s="80"/>
      <c r="V183" s="80"/>
    </row>
    <row r="184" spans="8:22">
      <c r="H184" s="80"/>
      <c r="S184" s="80"/>
      <c r="V184" s="80"/>
    </row>
    <row r="185" spans="8:22">
      <c r="H185" s="80"/>
      <c r="S185" s="80"/>
      <c r="V185" s="80"/>
    </row>
    <row r="186" spans="8:22">
      <c r="H186" s="80"/>
      <c r="S186" s="80"/>
      <c r="V186" s="80"/>
    </row>
    <row r="187" spans="8:22">
      <c r="H187" s="80"/>
      <c r="S187" s="80"/>
      <c r="V187" s="80"/>
    </row>
    <row r="188" spans="8:22">
      <c r="H188" s="80"/>
      <c r="S188" s="80"/>
      <c r="V188" s="80"/>
    </row>
    <row r="189" spans="8:22">
      <c r="H189" s="80"/>
      <c r="S189" s="80"/>
      <c r="V189" s="80"/>
    </row>
    <row r="190" spans="8:22">
      <c r="H190" s="80"/>
      <c r="S190" s="80"/>
      <c r="V190" s="80"/>
    </row>
    <row r="191" spans="8:22">
      <c r="H191" s="80"/>
      <c r="S191" s="80"/>
      <c r="V191" s="80"/>
    </row>
    <row r="192" spans="8:22">
      <c r="H192" s="80"/>
      <c r="S192" s="80"/>
      <c r="V192" s="80"/>
    </row>
    <row r="193" spans="8:22">
      <c r="H193" s="80"/>
      <c r="S193" s="80"/>
      <c r="V193" s="80"/>
    </row>
    <row r="194" spans="8:22">
      <c r="H194" s="80"/>
      <c r="S194" s="80"/>
      <c r="V194" s="80"/>
    </row>
    <row r="195" spans="8:22">
      <c r="H195" s="80"/>
      <c r="S195" s="80"/>
      <c r="V195" s="80"/>
    </row>
    <row r="196" spans="8:22">
      <c r="H196" s="80"/>
      <c r="S196" s="80"/>
      <c r="V196" s="80"/>
    </row>
    <row r="197" spans="8:22">
      <c r="H197" s="80"/>
      <c r="S197" s="80"/>
      <c r="V197" s="80"/>
    </row>
    <row r="198" spans="8:22">
      <c r="H198" s="80"/>
      <c r="S198" s="80"/>
      <c r="V198" s="80"/>
    </row>
    <row r="199" spans="8:22">
      <c r="H199" s="80"/>
      <c r="S199" s="80"/>
      <c r="V199" s="80"/>
    </row>
    <row r="200" spans="8:22">
      <c r="H200" s="80"/>
      <c r="S200" s="80"/>
      <c r="V200" s="80"/>
    </row>
    <row r="201" spans="8:22">
      <c r="H201" s="80"/>
      <c r="S201" s="80"/>
      <c r="V201" s="80"/>
    </row>
    <row r="202" spans="8:22">
      <c r="H202" s="80"/>
      <c r="S202" s="80"/>
      <c r="V202" s="80"/>
    </row>
    <row r="203" spans="8:22">
      <c r="H203" s="80"/>
      <c r="S203" s="80"/>
      <c r="V203" s="80"/>
    </row>
    <row r="204" spans="8:22">
      <c r="H204" s="80"/>
      <c r="S204" s="80"/>
      <c r="V204" s="80"/>
    </row>
    <row r="205" spans="8:22">
      <c r="H205" s="80"/>
      <c r="S205" s="80"/>
      <c r="V205" s="80"/>
    </row>
    <row r="206" spans="8:22">
      <c r="H206" s="80"/>
      <c r="S206" s="80"/>
      <c r="V206" s="80"/>
    </row>
    <row r="207" spans="8:22">
      <c r="H207" s="80"/>
      <c r="S207" s="80"/>
      <c r="V207" s="80"/>
    </row>
    <row r="208" spans="8:22">
      <c r="H208" s="80"/>
      <c r="S208" s="80"/>
      <c r="V208" s="80"/>
    </row>
    <row r="209" spans="8:22">
      <c r="H209" s="80"/>
      <c r="S209" s="80"/>
      <c r="V209" s="80"/>
    </row>
    <row r="210" spans="8:22">
      <c r="H210" s="80"/>
      <c r="V210" s="80"/>
    </row>
    <row r="211" spans="8:22">
      <c r="H211" s="80"/>
      <c r="V211" s="80"/>
    </row>
    <row r="212" spans="8:22">
      <c r="H212" s="80"/>
      <c r="V212" s="80"/>
    </row>
    <row r="213" spans="8:22">
      <c r="H213" s="80"/>
      <c r="V213" s="80"/>
    </row>
    <row r="214" spans="8:22">
      <c r="H214" s="80"/>
      <c r="V214" s="80"/>
    </row>
    <row r="215" spans="8:22">
      <c r="H215" s="80"/>
      <c r="V215" s="80"/>
    </row>
    <row r="216" spans="8:22">
      <c r="H216" s="80"/>
      <c r="V216" s="80"/>
    </row>
    <row r="217" spans="8:22">
      <c r="H217" s="80"/>
      <c r="V217" s="80"/>
    </row>
    <row r="218" spans="8:22">
      <c r="H218" s="80"/>
      <c r="V218" s="80"/>
    </row>
    <row r="219" spans="8:22">
      <c r="H219" s="80"/>
      <c r="V219" s="80"/>
    </row>
    <row r="220" spans="8:22">
      <c r="H220" s="80"/>
      <c r="V220" s="80"/>
    </row>
    <row r="221" spans="8:22">
      <c r="H221" s="80"/>
      <c r="V221" s="80"/>
    </row>
    <row r="222" spans="8:22">
      <c r="H222" s="80"/>
      <c r="V222" s="80"/>
    </row>
    <row r="223" spans="8:22">
      <c r="H223" s="80"/>
      <c r="V223" s="80"/>
    </row>
    <row r="224" spans="8:22">
      <c r="H224" s="80"/>
      <c r="V224" s="80"/>
    </row>
    <row r="225" spans="8:22">
      <c r="H225" s="80"/>
      <c r="V225" s="80"/>
    </row>
    <row r="226" spans="8:22">
      <c r="H226" s="80"/>
      <c r="V226" s="80"/>
    </row>
    <row r="227" spans="8:22">
      <c r="H227" s="80"/>
      <c r="V227" s="80"/>
    </row>
    <row r="228" spans="8:22">
      <c r="H228" s="80"/>
      <c r="V228" s="80"/>
    </row>
    <row r="229" spans="8:22">
      <c r="H229" s="80"/>
      <c r="V229" s="80"/>
    </row>
    <row r="230" spans="8:22">
      <c r="H230" s="80"/>
      <c r="V230" s="80"/>
    </row>
    <row r="231" spans="8:22">
      <c r="H231" s="80"/>
      <c r="V231" s="80"/>
    </row>
    <row r="232" spans="8:22">
      <c r="H232" s="80"/>
      <c r="V232" s="80"/>
    </row>
    <row r="233" spans="8:22">
      <c r="H233" s="80"/>
      <c r="V233" s="80"/>
    </row>
    <row r="234" spans="8:22">
      <c r="H234" s="80"/>
      <c r="V234" s="80"/>
    </row>
    <row r="235" spans="8:22">
      <c r="H235" s="80"/>
      <c r="V235" s="80"/>
    </row>
    <row r="236" spans="8:22">
      <c r="H236" s="80"/>
      <c r="V236" s="80"/>
    </row>
    <row r="237" spans="8:22">
      <c r="H237" s="80"/>
      <c r="V237" s="80"/>
    </row>
    <row r="238" spans="8:22">
      <c r="H238" s="80"/>
      <c r="V238" s="80"/>
    </row>
    <row r="239" spans="8:22">
      <c r="H239" s="80"/>
      <c r="V239" s="80"/>
    </row>
    <row r="240" spans="8:22">
      <c r="H240" s="80"/>
      <c r="V240" s="80"/>
    </row>
    <row r="241" spans="8:22">
      <c r="H241" s="80"/>
      <c r="V241" s="80"/>
    </row>
    <row r="242" spans="8:22">
      <c r="H242" s="80"/>
      <c r="V242" s="80"/>
    </row>
    <row r="243" spans="8:22">
      <c r="H243" s="80"/>
      <c r="V243" s="80"/>
    </row>
    <row r="244" spans="8:22">
      <c r="H244" s="80"/>
      <c r="V244" s="80"/>
    </row>
    <row r="245" spans="8:22">
      <c r="H245" s="80"/>
      <c r="V245" s="80"/>
    </row>
    <row r="246" spans="8:22">
      <c r="H246" s="80"/>
      <c r="V246" s="80"/>
    </row>
    <row r="247" spans="8:22">
      <c r="H247" s="80"/>
      <c r="V247" s="80"/>
    </row>
    <row r="248" spans="8:22">
      <c r="H248" s="80"/>
      <c r="V248" s="80"/>
    </row>
    <row r="249" spans="8:22">
      <c r="H249" s="80"/>
      <c r="V249" s="80"/>
    </row>
    <row r="250" spans="8:22">
      <c r="H250" s="80"/>
      <c r="V250" s="80"/>
    </row>
    <row r="251" spans="8:22">
      <c r="H251" s="80"/>
      <c r="V251" s="80"/>
    </row>
    <row r="252" spans="8:22">
      <c r="H252" s="80"/>
    </row>
    <row r="253" spans="8:22">
      <c r="H253" s="80"/>
    </row>
    <row r="254" spans="8:22">
      <c r="H254" s="80"/>
    </row>
    <row r="255" spans="8:22">
      <c r="H255" s="80"/>
    </row>
    <row r="256" spans="8:22">
      <c r="H256" s="80"/>
    </row>
    <row r="257" spans="8:8">
      <c r="H257" s="80"/>
    </row>
    <row r="258" spans="8:8">
      <c r="H258" s="80"/>
    </row>
    <row r="259" spans="8:8">
      <c r="H259" s="80"/>
    </row>
    <row r="260" spans="8:8">
      <c r="H260" s="80"/>
    </row>
    <row r="261" spans="8:8">
      <c r="H261" s="80"/>
    </row>
    <row r="262" spans="8:8">
      <c r="H262" s="80"/>
    </row>
    <row r="263" spans="8:8">
      <c r="H263" s="80"/>
    </row>
    <row r="264" spans="8:8">
      <c r="H264" s="80"/>
    </row>
    <row r="265" spans="8:8">
      <c r="H265" s="80"/>
    </row>
    <row r="266" spans="8:8">
      <c r="H266" s="80"/>
    </row>
    <row r="267" spans="8:8">
      <c r="H267" s="80"/>
    </row>
    <row r="268" spans="8:8">
      <c r="H268" s="80"/>
    </row>
    <row r="269" spans="8:8">
      <c r="H269" s="80"/>
    </row>
    <row r="270" spans="8:8">
      <c r="H270" s="80"/>
    </row>
    <row r="271" spans="8:8">
      <c r="H271" s="80"/>
    </row>
    <row r="272" spans="8:8">
      <c r="H272" s="80"/>
    </row>
    <row r="273" spans="8:8">
      <c r="H273" s="80"/>
    </row>
    <row r="274" spans="8:8">
      <c r="H274" s="80"/>
    </row>
    <row r="275" spans="8:8">
      <c r="H275" s="80"/>
    </row>
    <row r="276" spans="8:8">
      <c r="H276" s="80"/>
    </row>
    <row r="277" spans="8:8">
      <c r="H277" s="80"/>
    </row>
    <row r="278" spans="8:8">
      <c r="H278" s="80"/>
    </row>
    <row r="279" spans="8:8">
      <c r="H279" s="80"/>
    </row>
    <row r="280" spans="8:8">
      <c r="H280" s="80"/>
    </row>
    <row r="281" spans="8:8">
      <c r="H281" s="80"/>
    </row>
    <row r="282" spans="8:8">
      <c r="H282" s="80"/>
    </row>
    <row r="283" spans="8:8">
      <c r="H283" s="80"/>
    </row>
    <row r="284" spans="8:8">
      <c r="H284" s="80"/>
    </row>
    <row r="285" spans="8:8">
      <c r="H285" s="80"/>
    </row>
    <row r="286" spans="8:8">
      <c r="H286" s="80"/>
    </row>
    <row r="287" spans="8:8">
      <c r="H287" s="80"/>
    </row>
    <row r="288" spans="8:8">
      <c r="H288" s="80"/>
    </row>
    <row r="289" spans="8:8">
      <c r="H289" s="80"/>
    </row>
    <row r="290" spans="8:8">
      <c r="H290" s="80"/>
    </row>
    <row r="291" spans="8:8">
      <c r="H291" s="80"/>
    </row>
    <row r="292" spans="8:8">
      <c r="H292" s="80"/>
    </row>
    <row r="293" spans="8:8">
      <c r="H293" s="80"/>
    </row>
    <row r="294" spans="8:8">
      <c r="H294" s="80"/>
    </row>
    <row r="295" spans="8:8">
      <c r="H295" s="80"/>
    </row>
    <row r="296" spans="8:8">
      <c r="H296" s="80"/>
    </row>
    <row r="297" spans="8:8">
      <c r="H297" s="80"/>
    </row>
    <row r="298" spans="8:8">
      <c r="H298" s="80"/>
    </row>
    <row r="299" spans="8:8">
      <c r="H299" s="80"/>
    </row>
    <row r="300" spans="8:8">
      <c r="H300" s="80"/>
    </row>
    <row r="301" spans="8:8">
      <c r="H301" s="80"/>
    </row>
    <row r="302" spans="8:8">
      <c r="H302" s="80"/>
    </row>
    <row r="303" spans="8:8">
      <c r="H303" s="80"/>
    </row>
    <row r="304" spans="8:8">
      <c r="H304" s="80"/>
    </row>
    <row r="305" spans="8:8">
      <c r="H305" s="80"/>
    </row>
    <row r="306" spans="8:8">
      <c r="H306" s="80"/>
    </row>
    <row r="307" spans="8:8">
      <c r="H307" s="80"/>
    </row>
    <row r="308" spans="8:8">
      <c r="H308" s="80"/>
    </row>
    <row r="309" spans="8:8">
      <c r="H309" s="80"/>
    </row>
    <row r="310" spans="8:8">
      <c r="H310" s="80"/>
    </row>
    <row r="311" spans="8:8">
      <c r="H311" s="80"/>
    </row>
    <row r="312" spans="8:8">
      <c r="H312" s="80"/>
    </row>
    <row r="313" spans="8:8">
      <c r="H313" s="80"/>
    </row>
    <row r="314" spans="8:8">
      <c r="H314" s="80"/>
    </row>
    <row r="315" spans="8:8">
      <c r="H315" s="80"/>
    </row>
    <row r="316" spans="8:8">
      <c r="H316" s="80"/>
    </row>
    <row r="317" spans="8:8">
      <c r="H317" s="80"/>
    </row>
    <row r="318" spans="8:8">
      <c r="H318" s="80"/>
    </row>
    <row r="319" spans="8:8">
      <c r="H319" s="80"/>
    </row>
    <row r="320" spans="8:8">
      <c r="H320" s="80"/>
    </row>
    <row r="321" spans="8:8">
      <c r="H321" s="80"/>
    </row>
    <row r="322" spans="8:8">
      <c r="H322" s="80"/>
    </row>
    <row r="323" spans="8:8">
      <c r="H323" s="80"/>
    </row>
    <row r="324" spans="8:8">
      <c r="H324" s="80"/>
    </row>
    <row r="325" spans="8:8">
      <c r="H325" s="80"/>
    </row>
    <row r="326" spans="8:8">
      <c r="H326" s="80"/>
    </row>
    <row r="327" spans="8:8">
      <c r="H327" s="80"/>
    </row>
    <row r="328" spans="8:8">
      <c r="H328" s="80"/>
    </row>
    <row r="329" spans="8:8">
      <c r="H329" s="80"/>
    </row>
    <row r="330" spans="8:8">
      <c r="H330" s="80"/>
    </row>
    <row r="331" spans="8:8">
      <c r="H331" s="80"/>
    </row>
    <row r="332" spans="8:8">
      <c r="H332" s="80"/>
    </row>
    <row r="333" spans="8:8">
      <c r="H333" s="80"/>
    </row>
    <row r="334" spans="8:8">
      <c r="H334" s="80"/>
    </row>
    <row r="335" spans="8:8">
      <c r="H335" s="80"/>
    </row>
    <row r="336" spans="8:8">
      <c r="H336" s="80"/>
    </row>
    <row r="337" spans="8:8">
      <c r="H337" s="80"/>
    </row>
    <row r="338" spans="8:8">
      <c r="H338" s="80"/>
    </row>
    <row r="339" spans="8:8">
      <c r="H339" s="80"/>
    </row>
    <row r="340" spans="8:8">
      <c r="H340" s="80"/>
    </row>
    <row r="341" spans="8:8">
      <c r="H341" s="80"/>
    </row>
    <row r="342" spans="8:8">
      <c r="H342" s="80"/>
    </row>
    <row r="343" spans="8:8">
      <c r="H343" s="80"/>
    </row>
    <row r="344" spans="8:8">
      <c r="H344" s="80"/>
    </row>
    <row r="345" spans="8:8">
      <c r="H345" s="80"/>
    </row>
    <row r="346" spans="8:8">
      <c r="H346" s="80"/>
    </row>
    <row r="347" spans="8:8">
      <c r="H347" s="80"/>
    </row>
    <row r="348" spans="8:8">
      <c r="H348" s="80"/>
    </row>
    <row r="349" spans="8:8">
      <c r="H349" s="80"/>
    </row>
    <row r="350" spans="8:8">
      <c r="H350" s="80"/>
    </row>
    <row r="351" spans="8:8">
      <c r="H351" s="80"/>
    </row>
    <row r="352" spans="8:8">
      <c r="H352" s="80"/>
    </row>
    <row r="353" spans="8:8">
      <c r="H353" s="80"/>
    </row>
    <row r="354" spans="8:8">
      <c r="H354" s="80"/>
    </row>
    <row r="355" spans="8:8">
      <c r="H355" s="80"/>
    </row>
    <row r="356" spans="8:8">
      <c r="H356" s="80"/>
    </row>
    <row r="357" spans="8:8">
      <c r="H357" s="80"/>
    </row>
    <row r="358" spans="8:8">
      <c r="H358" s="80"/>
    </row>
    <row r="359" spans="8:8">
      <c r="H359" s="80"/>
    </row>
    <row r="360" spans="8:8">
      <c r="H360" s="80"/>
    </row>
    <row r="361" spans="8:8">
      <c r="H361" s="80"/>
    </row>
    <row r="362" spans="8:8">
      <c r="H362" s="80"/>
    </row>
    <row r="363" spans="8:8">
      <c r="H363" s="80"/>
    </row>
    <row r="364" spans="8:8">
      <c r="H364" s="80"/>
    </row>
    <row r="365" spans="8:8">
      <c r="H365" s="80"/>
    </row>
    <row r="366" spans="8:8">
      <c r="H366" s="80"/>
    </row>
    <row r="367" spans="8:8">
      <c r="H367" s="80"/>
    </row>
    <row r="368" spans="8:8">
      <c r="H368" s="80"/>
    </row>
    <row r="369" spans="8:8">
      <c r="H369" s="80"/>
    </row>
    <row r="370" spans="8:8">
      <c r="H370" s="80"/>
    </row>
    <row r="371" spans="8:8">
      <c r="H371" s="80"/>
    </row>
    <row r="372" spans="8:8">
      <c r="H372" s="80"/>
    </row>
    <row r="373" spans="8:8">
      <c r="H373" s="80"/>
    </row>
    <row r="374" spans="8:8">
      <c r="H374" s="80"/>
    </row>
    <row r="375" spans="8:8">
      <c r="H375" s="80"/>
    </row>
    <row r="376" spans="8:8">
      <c r="H376" s="80"/>
    </row>
    <row r="377" spans="8:8">
      <c r="H377" s="80"/>
    </row>
    <row r="378" spans="8:8">
      <c r="H378" s="80"/>
    </row>
    <row r="379" spans="8:8">
      <c r="H379" s="80"/>
    </row>
    <row r="380" spans="8:8">
      <c r="H380" s="80"/>
    </row>
    <row r="381" spans="8:8">
      <c r="H381" s="80"/>
    </row>
    <row r="382" spans="8:8">
      <c r="H382" s="80"/>
    </row>
    <row r="383" spans="8:8">
      <c r="H383" s="80"/>
    </row>
    <row r="384" spans="8:8">
      <c r="H384" s="80"/>
    </row>
    <row r="385" spans="8:8">
      <c r="H385" s="80"/>
    </row>
    <row r="386" spans="8:8">
      <c r="H386" s="80"/>
    </row>
    <row r="387" spans="8:8">
      <c r="H387" s="80"/>
    </row>
    <row r="388" spans="8:8">
      <c r="H388" s="80"/>
    </row>
    <row r="389" spans="8:8">
      <c r="H389" s="80"/>
    </row>
    <row r="390" spans="8:8">
      <c r="H390" s="80"/>
    </row>
    <row r="391" spans="8:8">
      <c r="H391" s="80"/>
    </row>
    <row r="392" spans="8:8">
      <c r="H392" s="80"/>
    </row>
    <row r="393" spans="8:8">
      <c r="H393" s="80"/>
    </row>
    <row r="394" spans="8:8">
      <c r="H394" s="80"/>
    </row>
    <row r="395" spans="8:8">
      <c r="H395" s="80"/>
    </row>
    <row r="396" spans="8:8">
      <c r="H396" s="80"/>
    </row>
    <row r="397" spans="8:8">
      <c r="H397" s="80"/>
    </row>
    <row r="398" spans="8:8">
      <c r="H398" s="80"/>
    </row>
    <row r="399" spans="8:8">
      <c r="H399" s="80"/>
    </row>
    <row r="400" spans="8:8">
      <c r="H400" s="80"/>
    </row>
    <row r="401" spans="8:8">
      <c r="H401" s="80"/>
    </row>
    <row r="402" spans="8:8">
      <c r="H402" s="80"/>
    </row>
    <row r="403" spans="8:8">
      <c r="H403" s="80"/>
    </row>
    <row r="404" spans="8:8">
      <c r="H404" s="80"/>
    </row>
    <row r="405" spans="8:8">
      <c r="H405" s="80"/>
    </row>
    <row r="406" spans="8:8">
      <c r="H406" s="80"/>
    </row>
    <row r="407" spans="8:8">
      <c r="H407" s="80"/>
    </row>
    <row r="408" spans="8:8">
      <c r="H408" s="80"/>
    </row>
    <row r="409" spans="8:8">
      <c r="H409" s="80"/>
    </row>
    <row r="410" spans="8:8">
      <c r="H410" s="80"/>
    </row>
    <row r="411" spans="8:8">
      <c r="H411" s="80"/>
    </row>
    <row r="412" spans="8:8">
      <c r="H412" s="80"/>
    </row>
    <row r="413" spans="8:8">
      <c r="H413" s="80"/>
    </row>
    <row r="414" spans="8:8">
      <c r="H414" s="80"/>
    </row>
    <row r="415" spans="8:8">
      <c r="H415" s="80"/>
    </row>
    <row r="416" spans="8:8">
      <c r="H416" s="80"/>
    </row>
    <row r="417" spans="8:8">
      <c r="H417" s="80"/>
    </row>
    <row r="418" spans="8:8">
      <c r="H418" s="80"/>
    </row>
    <row r="419" spans="8:8">
      <c r="H419" s="80"/>
    </row>
    <row r="420" spans="8:8">
      <c r="H420" s="80"/>
    </row>
    <row r="421" spans="8:8">
      <c r="H421" s="80"/>
    </row>
    <row r="422" spans="8:8">
      <c r="H422" s="80"/>
    </row>
    <row r="423" spans="8:8">
      <c r="H423" s="80"/>
    </row>
    <row r="424" spans="8:8">
      <c r="H424" s="80"/>
    </row>
    <row r="425" spans="8:8">
      <c r="H425" s="80"/>
    </row>
    <row r="426" spans="8:8">
      <c r="H426" s="80"/>
    </row>
    <row r="427" spans="8:8">
      <c r="H427" s="80"/>
    </row>
    <row r="428" spans="8:8">
      <c r="H428" s="80"/>
    </row>
    <row r="429" spans="8:8">
      <c r="H429" s="80"/>
    </row>
    <row r="430" spans="8:8">
      <c r="H430" s="80"/>
    </row>
    <row r="431" spans="8:8">
      <c r="H431" s="80"/>
    </row>
    <row r="432" spans="8:8">
      <c r="H432" s="80"/>
    </row>
    <row r="433" spans="8:8">
      <c r="H433" s="80"/>
    </row>
    <row r="434" spans="8:8">
      <c r="H434" s="80"/>
    </row>
    <row r="435" spans="8:8">
      <c r="H435" s="80"/>
    </row>
    <row r="436" spans="8:8">
      <c r="H436" s="80"/>
    </row>
    <row r="437" spans="8:8">
      <c r="H437" s="80"/>
    </row>
    <row r="438" spans="8:8">
      <c r="H438" s="80"/>
    </row>
    <row r="439" spans="8:8">
      <c r="H439" s="80"/>
    </row>
    <row r="440" spans="8:8">
      <c r="H440" s="80"/>
    </row>
    <row r="441" spans="8:8">
      <c r="H441" s="80"/>
    </row>
    <row r="442" spans="8:8">
      <c r="H442" s="80"/>
    </row>
    <row r="443" spans="8:8">
      <c r="H443" s="80"/>
    </row>
    <row r="444" spans="8:8">
      <c r="H444" s="80"/>
    </row>
    <row r="445" spans="8:8">
      <c r="H445" s="80"/>
    </row>
    <row r="446" spans="8:8">
      <c r="H446" s="80"/>
    </row>
    <row r="447" spans="8:8">
      <c r="H447" s="80"/>
    </row>
    <row r="448" spans="8:8">
      <c r="H448" s="80"/>
    </row>
    <row r="449" spans="8:8">
      <c r="H449" s="80"/>
    </row>
    <row r="450" spans="8:8">
      <c r="H450" s="80"/>
    </row>
    <row r="451" spans="8:8">
      <c r="H451" s="80"/>
    </row>
    <row r="452" spans="8:8">
      <c r="H452" s="80"/>
    </row>
    <row r="453" spans="8:8">
      <c r="H453" s="80"/>
    </row>
    <row r="454" spans="8:8">
      <c r="H454" s="80"/>
    </row>
    <row r="455" spans="8:8">
      <c r="H455" s="80"/>
    </row>
    <row r="456" spans="8:8">
      <c r="H456" s="80"/>
    </row>
    <row r="457" spans="8:8">
      <c r="H457" s="80"/>
    </row>
    <row r="458" spans="8:8">
      <c r="H458" s="80"/>
    </row>
    <row r="459" spans="8:8">
      <c r="H459" s="80"/>
    </row>
    <row r="460" spans="8:8">
      <c r="H460" s="80"/>
    </row>
    <row r="461" spans="8:8">
      <c r="H461" s="80"/>
    </row>
    <row r="462" spans="8:8">
      <c r="H462" s="80"/>
    </row>
    <row r="463" spans="8:8">
      <c r="H463" s="80"/>
    </row>
    <row r="464" spans="8:8">
      <c r="H464" s="80"/>
    </row>
    <row r="465" spans="8:8">
      <c r="H465" s="80"/>
    </row>
    <row r="466" spans="8:8">
      <c r="H466" s="80"/>
    </row>
    <row r="467" spans="8:8">
      <c r="H467" s="80"/>
    </row>
    <row r="468" spans="8:8">
      <c r="H468" s="80"/>
    </row>
    <row r="469" spans="8:8">
      <c r="H469" s="80"/>
    </row>
    <row r="470" spans="8:8">
      <c r="H470" s="80"/>
    </row>
    <row r="471" spans="8:8">
      <c r="H471" s="80"/>
    </row>
    <row r="472" spans="8:8">
      <c r="H472" s="80"/>
    </row>
    <row r="473" spans="8:8">
      <c r="H473" s="80"/>
    </row>
    <row r="474" spans="8:8">
      <c r="H474" s="80"/>
    </row>
    <row r="475" spans="8:8">
      <c r="H475" s="80"/>
    </row>
    <row r="476" spans="8:8">
      <c r="H476" s="80"/>
    </row>
    <row r="477" spans="8:8">
      <c r="H477" s="80"/>
    </row>
    <row r="478" spans="8:8">
      <c r="H478" s="80"/>
    </row>
    <row r="479" spans="8:8">
      <c r="H479" s="80"/>
    </row>
    <row r="480" spans="8:8">
      <c r="H480" s="80"/>
    </row>
    <row r="481" spans="8:8">
      <c r="H481" s="80"/>
    </row>
    <row r="482" spans="8:8">
      <c r="H482" s="80"/>
    </row>
    <row r="483" spans="8:8">
      <c r="H483" s="80"/>
    </row>
    <row r="484" spans="8:8">
      <c r="H484" s="80"/>
    </row>
    <row r="485" spans="8:8">
      <c r="H485" s="80"/>
    </row>
    <row r="486" spans="8:8">
      <c r="H486" s="80"/>
    </row>
    <row r="487" spans="8:8">
      <c r="H487" s="80"/>
    </row>
    <row r="488" spans="8:8">
      <c r="H488" s="80"/>
    </row>
    <row r="489" spans="8:8">
      <c r="H489" s="80"/>
    </row>
    <row r="490" spans="8:8">
      <c r="H490" s="80"/>
    </row>
    <row r="491" spans="8:8">
      <c r="H491" s="80"/>
    </row>
    <row r="492" spans="8:8">
      <c r="H492" s="80"/>
    </row>
    <row r="493" spans="8:8">
      <c r="H493" s="80"/>
    </row>
    <row r="494" spans="8:8">
      <c r="H494" s="80"/>
    </row>
    <row r="495" spans="8:8">
      <c r="H495" s="80"/>
    </row>
    <row r="496" spans="8:8">
      <c r="H496" s="80"/>
    </row>
    <row r="497" spans="8:8">
      <c r="H497" s="80"/>
    </row>
    <row r="498" spans="8:8">
      <c r="H498" s="80"/>
    </row>
    <row r="499" spans="8:8">
      <c r="H499" s="80"/>
    </row>
    <row r="500" spans="8:8">
      <c r="H500" s="80"/>
    </row>
    <row r="501" spans="8:8">
      <c r="H501" s="80"/>
    </row>
    <row r="502" spans="8:8">
      <c r="H502" s="80"/>
    </row>
    <row r="503" spans="8:8">
      <c r="H503" s="80"/>
    </row>
    <row r="504" spans="8:8">
      <c r="H504" s="80"/>
    </row>
    <row r="505" spans="8:8">
      <c r="H505" s="80"/>
    </row>
    <row r="506" spans="8:8">
      <c r="H506" s="80"/>
    </row>
    <row r="507" spans="8:8">
      <c r="H507" s="80"/>
    </row>
    <row r="508" spans="8:8">
      <c r="H508" s="80"/>
    </row>
    <row r="509" spans="8:8">
      <c r="H509" s="80"/>
    </row>
    <row r="510" spans="8:8">
      <c r="H510" s="80"/>
    </row>
    <row r="511" spans="8:8">
      <c r="H511" s="80"/>
    </row>
    <row r="512" spans="8:8">
      <c r="H512" s="80"/>
    </row>
    <row r="513" spans="8:8">
      <c r="H513" s="80"/>
    </row>
    <row r="514" spans="8:8">
      <c r="H514" s="80"/>
    </row>
    <row r="515" spans="8:8">
      <c r="H515" s="80"/>
    </row>
    <row r="516" spans="8:8">
      <c r="H516" s="80"/>
    </row>
    <row r="517" spans="8:8">
      <c r="H517" s="80"/>
    </row>
    <row r="518" spans="8:8">
      <c r="H518" s="80"/>
    </row>
    <row r="519" spans="8:8">
      <c r="H519" s="80"/>
    </row>
    <row r="520" spans="8:8">
      <c r="H520" s="80"/>
    </row>
    <row r="521" spans="8:8">
      <c r="H521" s="80"/>
    </row>
    <row r="522" spans="8:8">
      <c r="H522" s="80"/>
    </row>
    <row r="523" spans="8:8">
      <c r="H523" s="80"/>
    </row>
    <row r="524" spans="8:8">
      <c r="H524" s="80"/>
    </row>
    <row r="525" spans="8:8">
      <c r="H525" s="80"/>
    </row>
    <row r="526" spans="8:8">
      <c r="H526" s="80"/>
    </row>
    <row r="527" spans="8:8">
      <c r="H527" s="80"/>
    </row>
    <row r="528" spans="8:8">
      <c r="H528" s="80"/>
    </row>
    <row r="529" spans="8:8">
      <c r="H529" s="80"/>
    </row>
    <row r="530" spans="8:8">
      <c r="H530" s="80"/>
    </row>
    <row r="531" spans="8:8">
      <c r="H531" s="80"/>
    </row>
    <row r="532" spans="8:8">
      <c r="H532" s="80"/>
    </row>
    <row r="533" spans="8:8">
      <c r="H533" s="80"/>
    </row>
    <row r="534" spans="8:8">
      <c r="H534" s="80"/>
    </row>
    <row r="535" spans="8:8">
      <c r="H535" s="80"/>
    </row>
    <row r="536" spans="8:8">
      <c r="H536" s="80"/>
    </row>
    <row r="537" spans="8:8">
      <c r="H537" s="80"/>
    </row>
    <row r="538" spans="8:8">
      <c r="H538" s="80"/>
    </row>
    <row r="539" spans="8:8">
      <c r="H539" s="80"/>
    </row>
    <row r="540" spans="8:8">
      <c r="H540" s="80"/>
    </row>
    <row r="541" spans="8:8">
      <c r="H541" s="80"/>
    </row>
    <row r="542" spans="8:8">
      <c r="H542" s="80"/>
    </row>
    <row r="543" spans="8:8">
      <c r="H543" s="80"/>
    </row>
    <row r="544" spans="8:8">
      <c r="H544" s="80"/>
    </row>
    <row r="545" spans="8:8">
      <c r="H545" s="80"/>
    </row>
    <row r="546" spans="8:8">
      <c r="H546" s="80"/>
    </row>
    <row r="547" spans="8:8">
      <c r="H547" s="80"/>
    </row>
    <row r="548" spans="8:8">
      <c r="H548" s="80"/>
    </row>
    <row r="549" spans="8:8">
      <c r="H549" s="80"/>
    </row>
    <row r="550" spans="8:8">
      <c r="H550" s="80"/>
    </row>
    <row r="551" spans="8:8">
      <c r="H551" s="80"/>
    </row>
    <row r="552" spans="8:8">
      <c r="H552" s="80"/>
    </row>
    <row r="553" spans="8:8">
      <c r="H553" s="80"/>
    </row>
    <row r="554" spans="8:8">
      <c r="H554" s="80"/>
    </row>
    <row r="555" spans="8:8">
      <c r="H555" s="80"/>
    </row>
    <row r="556" spans="8:8">
      <c r="H556" s="80"/>
    </row>
    <row r="557" spans="8:8">
      <c r="H557" s="80"/>
    </row>
    <row r="558" spans="8:8">
      <c r="H558" s="80"/>
    </row>
    <row r="559" spans="8:8">
      <c r="H559" s="80"/>
    </row>
    <row r="560" spans="8:8">
      <c r="H560" s="80"/>
    </row>
    <row r="561" spans="8:8">
      <c r="H561" s="80"/>
    </row>
    <row r="562" spans="8:8">
      <c r="H562" s="80"/>
    </row>
    <row r="563" spans="8:8">
      <c r="H563" s="80"/>
    </row>
    <row r="564" spans="8:8">
      <c r="H564" s="80"/>
    </row>
    <row r="565" spans="8:8">
      <c r="H565" s="80"/>
    </row>
    <row r="566" spans="8:8">
      <c r="H566" s="80"/>
    </row>
    <row r="567" spans="8:8">
      <c r="H567" s="80"/>
    </row>
    <row r="568" spans="8:8">
      <c r="H568" s="80"/>
    </row>
    <row r="569" spans="8:8">
      <c r="H569" s="80"/>
    </row>
    <row r="570" spans="8:8">
      <c r="H570" s="80"/>
    </row>
    <row r="571" spans="8:8">
      <c r="H571" s="80"/>
    </row>
    <row r="572" spans="8:8">
      <c r="H572" s="80"/>
    </row>
    <row r="573" spans="8:8">
      <c r="H573" s="80"/>
    </row>
    <row r="574" spans="8:8">
      <c r="H574" s="80"/>
    </row>
    <row r="575" spans="8:8">
      <c r="H575" s="80"/>
    </row>
    <row r="576" spans="8:8">
      <c r="H576" s="80"/>
    </row>
    <row r="577" spans="8:8">
      <c r="H577" s="80"/>
    </row>
    <row r="578" spans="8:8">
      <c r="H578" s="80"/>
    </row>
    <row r="579" spans="8:8">
      <c r="H579" s="80"/>
    </row>
    <row r="580" spans="8:8">
      <c r="H580" s="80"/>
    </row>
    <row r="581" spans="8:8">
      <c r="H581" s="80"/>
    </row>
    <row r="582" spans="8:8">
      <c r="H582" s="80"/>
    </row>
    <row r="583" spans="8:8">
      <c r="H583" s="80"/>
    </row>
    <row r="584" spans="8:8">
      <c r="H584" s="80"/>
    </row>
    <row r="585" spans="8:8">
      <c r="H585" s="80"/>
    </row>
    <row r="586" spans="8:8">
      <c r="H586" s="80"/>
    </row>
    <row r="587" spans="8:8">
      <c r="H587" s="80"/>
    </row>
    <row r="588" spans="8:8">
      <c r="H588" s="80"/>
    </row>
    <row r="589" spans="8:8">
      <c r="H589" s="80"/>
    </row>
    <row r="590" spans="8:8">
      <c r="H590" s="80"/>
    </row>
    <row r="591" spans="8:8">
      <c r="H591" s="80"/>
    </row>
    <row r="592" spans="8:8">
      <c r="H592" s="80"/>
    </row>
    <row r="593" spans="8:8">
      <c r="H593" s="80"/>
    </row>
    <row r="594" spans="8:8">
      <c r="H594" s="80"/>
    </row>
    <row r="595" spans="8:8">
      <c r="H595" s="80"/>
    </row>
    <row r="596" spans="8:8">
      <c r="H596" s="80"/>
    </row>
    <row r="597" spans="8:8">
      <c r="H597" s="80"/>
    </row>
    <row r="598" spans="8:8">
      <c r="H598" s="80"/>
    </row>
    <row r="599" spans="8:8">
      <c r="H599" s="80"/>
    </row>
    <row r="600" spans="8:8">
      <c r="H600" s="80"/>
    </row>
    <row r="601" spans="8:8">
      <c r="H601" s="80"/>
    </row>
    <row r="602" spans="8:8">
      <c r="H602" s="80"/>
    </row>
    <row r="603" spans="8:8">
      <c r="H603" s="80"/>
    </row>
    <row r="604" spans="8:8">
      <c r="H604" s="80"/>
    </row>
    <row r="605" spans="8:8">
      <c r="H605" s="80"/>
    </row>
    <row r="606" spans="8:8">
      <c r="H606" s="80"/>
    </row>
    <row r="607" spans="8:8">
      <c r="H607" s="80"/>
    </row>
    <row r="608" spans="8:8">
      <c r="H608" s="80"/>
    </row>
    <row r="609" spans="8:8">
      <c r="H609" s="80"/>
    </row>
    <row r="610" spans="8:8">
      <c r="H610" s="80"/>
    </row>
    <row r="611" spans="8:8">
      <c r="H611" s="80"/>
    </row>
    <row r="612" spans="8:8">
      <c r="H612" s="80"/>
    </row>
    <row r="613" spans="8:8">
      <c r="H613" s="80"/>
    </row>
    <row r="614" spans="8:8">
      <c r="H614" s="80"/>
    </row>
    <row r="615" spans="8:8">
      <c r="H615" s="80"/>
    </row>
    <row r="616" spans="8:8">
      <c r="H616" s="80"/>
    </row>
    <row r="617" spans="8:8">
      <c r="H617" s="80"/>
    </row>
    <row r="618" spans="8:8">
      <c r="H618" s="80"/>
    </row>
    <row r="619" spans="8:8">
      <c r="H619" s="80"/>
    </row>
    <row r="620" spans="8:8">
      <c r="H620" s="80"/>
    </row>
    <row r="621" spans="8:8">
      <c r="H621" s="80"/>
    </row>
    <row r="622" spans="8:8">
      <c r="H622" s="80"/>
    </row>
    <row r="623" spans="8:8">
      <c r="H623" s="80"/>
    </row>
    <row r="624" spans="8:8">
      <c r="H624" s="80"/>
    </row>
    <row r="625" spans="8:8">
      <c r="H625" s="80"/>
    </row>
    <row r="626" spans="8:8">
      <c r="H626" s="80"/>
    </row>
    <row r="627" spans="8:8">
      <c r="H627" s="80"/>
    </row>
    <row r="628" spans="8:8">
      <c r="H628" s="80"/>
    </row>
    <row r="629" spans="8:8">
      <c r="H629" s="80"/>
    </row>
    <row r="630" spans="8:8">
      <c r="H630" s="80"/>
    </row>
    <row r="631" spans="8:8">
      <c r="H631" s="80"/>
    </row>
    <row r="632" spans="8:8">
      <c r="H632" s="80"/>
    </row>
    <row r="633" spans="8:8">
      <c r="H633" s="80"/>
    </row>
    <row r="634" spans="8:8">
      <c r="H634" s="80"/>
    </row>
    <row r="635" spans="8:8">
      <c r="H635" s="80"/>
    </row>
    <row r="636" spans="8:8">
      <c r="H636" s="80"/>
    </row>
    <row r="637" spans="8:8">
      <c r="H637" s="80"/>
    </row>
    <row r="638" spans="8:8">
      <c r="H638" s="80"/>
    </row>
    <row r="639" spans="8:8">
      <c r="H639" s="80"/>
    </row>
    <row r="640" spans="8:8">
      <c r="H640" s="80"/>
    </row>
    <row r="641" spans="8:8">
      <c r="H641" s="80"/>
    </row>
    <row r="642" spans="8:8">
      <c r="H642" s="80"/>
    </row>
    <row r="643" spans="8:8">
      <c r="H643" s="80"/>
    </row>
    <row r="644" spans="8:8">
      <c r="H644" s="80"/>
    </row>
    <row r="645" spans="8:8">
      <c r="H645" s="80"/>
    </row>
    <row r="646" spans="8:8">
      <c r="H646" s="80"/>
    </row>
    <row r="647" spans="8:8">
      <c r="H647" s="80"/>
    </row>
    <row r="648" spans="8:8">
      <c r="H648" s="80"/>
    </row>
    <row r="649" spans="8:8">
      <c r="H649" s="80"/>
    </row>
    <row r="650" spans="8:8">
      <c r="H650" s="80"/>
    </row>
    <row r="651" spans="8:8">
      <c r="H651" s="80"/>
    </row>
    <row r="652" spans="8:8">
      <c r="H652" s="80"/>
    </row>
    <row r="653" spans="8:8">
      <c r="H653" s="80"/>
    </row>
    <row r="654" spans="8:8">
      <c r="H654" s="80"/>
    </row>
    <row r="655" spans="8:8">
      <c r="H655" s="80"/>
    </row>
    <row r="656" spans="8:8">
      <c r="H656" s="80"/>
    </row>
    <row r="657" spans="8:8">
      <c r="H657" s="80"/>
    </row>
    <row r="658" spans="8:8">
      <c r="H658" s="80"/>
    </row>
    <row r="659" spans="8:8">
      <c r="H659" s="80"/>
    </row>
    <row r="660" spans="8:8">
      <c r="H660" s="80"/>
    </row>
    <row r="661" spans="8:8">
      <c r="H661" s="80"/>
    </row>
    <row r="662" spans="8:8">
      <c r="H662" s="80"/>
    </row>
    <row r="663" spans="8:8">
      <c r="H663" s="80"/>
    </row>
    <row r="664" spans="8:8">
      <c r="H664" s="80"/>
    </row>
    <row r="665" spans="8:8">
      <c r="H665" s="80"/>
    </row>
    <row r="666" spans="8:8">
      <c r="H666" s="80"/>
    </row>
    <row r="667" spans="8:8">
      <c r="H667" s="80"/>
    </row>
    <row r="668" spans="8:8">
      <c r="H668" s="80"/>
    </row>
    <row r="669" spans="8:8">
      <c r="H669" s="80"/>
    </row>
    <row r="670" spans="8:8">
      <c r="H670" s="80"/>
    </row>
    <row r="671" spans="8:8">
      <c r="H671" s="80"/>
    </row>
    <row r="672" spans="8:8">
      <c r="H672" s="80"/>
    </row>
    <row r="673" spans="8:8">
      <c r="H673" s="80"/>
    </row>
    <row r="674" spans="8:8">
      <c r="H674" s="80"/>
    </row>
    <row r="675" spans="8:8">
      <c r="H675" s="80"/>
    </row>
    <row r="676" spans="8:8">
      <c r="H676" s="80"/>
    </row>
    <row r="677" spans="8:8">
      <c r="H677" s="80"/>
    </row>
    <row r="678" spans="8:8">
      <c r="H678" s="80"/>
    </row>
    <row r="679" spans="8:8">
      <c r="H679" s="80"/>
    </row>
    <row r="680" spans="8:8">
      <c r="H680" s="80"/>
    </row>
    <row r="681" spans="8:8">
      <c r="H681" s="80"/>
    </row>
    <row r="682" spans="8:8">
      <c r="H682" s="80"/>
    </row>
    <row r="683" spans="8:8">
      <c r="H683" s="80"/>
    </row>
    <row r="684" spans="8:8">
      <c r="H684" s="80"/>
    </row>
    <row r="685" spans="8:8">
      <c r="H685" s="80"/>
    </row>
    <row r="686" spans="8:8">
      <c r="H686" s="80"/>
    </row>
    <row r="687" spans="8:8">
      <c r="H687" s="80"/>
    </row>
    <row r="688" spans="8:8">
      <c r="H688" s="80"/>
    </row>
    <row r="689" spans="8:8">
      <c r="H689" s="80"/>
    </row>
    <row r="690" spans="8:8">
      <c r="H690" s="80"/>
    </row>
    <row r="691" spans="8:8">
      <c r="H691" s="80"/>
    </row>
    <row r="692" spans="8:8">
      <c r="H692" s="80"/>
    </row>
    <row r="693" spans="8:8">
      <c r="H693" s="80"/>
    </row>
    <row r="694" spans="8:8">
      <c r="H694" s="80"/>
    </row>
    <row r="695" spans="8:8">
      <c r="H695" s="80"/>
    </row>
    <row r="696" spans="8:8">
      <c r="H696" s="80"/>
    </row>
    <row r="697" spans="8:8">
      <c r="H697" s="80"/>
    </row>
    <row r="698" spans="8:8">
      <c r="H698" s="80"/>
    </row>
    <row r="699" spans="8:8">
      <c r="H699" s="80"/>
    </row>
    <row r="700" spans="8:8">
      <c r="H700" s="80"/>
    </row>
    <row r="701" spans="8:8">
      <c r="H701" s="80"/>
    </row>
    <row r="702" spans="8:8">
      <c r="H702" s="80"/>
    </row>
    <row r="703" spans="8:8">
      <c r="H703" s="80"/>
    </row>
    <row r="704" spans="8:8">
      <c r="H704" s="80"/>
    </row>
    <row r="705" spans="8:8">
      <c r="H705" s="80"/>
    </row>
    <row r="706" spans="8:8">
      <c r="H706" s="80"/>
    </row>
    <row r="707" spans="8:8">
      <c r="H707" s="80"/>
    </row>
    <row r="708" spans="8:8">
      <c r="H708" s="80"/>
    </row>
    <row r="709" spans="8:8">
      <c r="H709" s="80"/>
    </row>
    <row r="710" spans="8:8">
      <c r="H710" s="80"/>
    </row>
    <row r="711" spans="8:8">
      <c r="H711" s="80"/>
    </row>
    <row r="712" spans="8:8">
      <c r="H712" s="80"/>
    </row>
    <row r="713" spans="8:8">
      <c r="H713" s="80"/>
    </row>
    <row r="714" spans="8:8">
      <c r="H714" s="80"/>
    </row>
    <row r="715" spans="8:8">
      <c r="H715" s="80"/>
    </row>
    <row r="716" spans="8:8">
      <c r="H716" s="80"/>
    </row>
    <row r="717" spans="8:8">
      <c r="H717" s="80"/>
    </row>
    <row r="718" spans="8:8">
      <c r="H718" s="80"/>
    </row>
    <row r="719" spans="8:8">
      <c r="H719" s="80"/>
    </row>
    <row r="720" spans="8:8">
      <c r="H720" s="80"/>
    </row>
    <row r="721" spans="8:8">
      <c r="H721" s="80"/>
    </row>
    <row r="722" spans="8:8">
      <c r="H722" s="80"/>
    </row>
    <row r="723" spans="8:8">
      <c r="H723" s="80"/>
    </row>
    <row r="724" spans="8:8">
      <c r="H724" s="80"/>
    </row>
    <row r="725" spans="8:8">
      <c r="H725" s="80"/>
    </row>
    <row r="726" spans="8:8">
      <c r="H726" s="80"/>
    </row>
    <row r="727" spans="8:8">
      <c r="H727" s="80"/>
    </row>
    <row r="728" spans="8:8">
      <c r="H728" s="80"/>
    </row>
    <row r="729" spans="8:8">
      <c r="H729" s="80"/>
    </row>
    <row r="730" spans="8:8">
      <c r="H730" s="80"/>
    </row>
    <row r="731" spans="8:8">
      <c r="H731" s="80"/>
    </row>
    <row r="732" spans="8:8">
      <c r="H732" s="80"/>
    </row>
    <row r="733" spans="8:8">
      <c r="H733" s="80"/>
    </row>
    <row r="734" spans="8:8">
      <c r="H734" s="80"/>
    </row>
    <row r="735" spans="8:8">
      <c r="H735" s="80"/>
    </row>
    <row r="736" spans="8:8">
      <c r="H736" s="80"/>
    </row>
    <row r="737" spans="8:8">
      <c r="H737" s="80"/>
    </row>
    <row r="738" spans="8:8">
      <c r="H738" s="80"/>
    </row>
    <row r="739" spans="8:8">
      <c r="H739" s="80"/>
    </row>
    <row r="740" spans="8:8">
      <c r="H740" s="80"/>
    </row>
    <row r="741" spans="8:8">
      <c r="H741" s="80"/>
    </row>
    <row r="742" spans="8:8">
      <c r="H742" s="80"/>
    </row>
    <row r="743" spans="8:8">
      <c r="H743" s="80"/>
    </row>
    <row r="744" spans="8:8">
      <c r="H744" s="80"/>
    </row>
    <row r="745" spans="8:8">
      <c r="H745" s="80"/>
    </row>
    <row r="746" spans="8:8">
      <c r="H746" s="80"/>
    </row>
    <row r="747" spans="8:8">
      <c r="H747" s="80"/>
    </row>
    <row r="748" spans="8:8">
      <c r="H748" s="80"/>
    </row>
    <row r="749" spans="8:8">
      <c r="H749" s="80"/>
    </row>
    <row r="750" spans="8:8">
      <c r="H750" s="80"/>
    </row>
    <row r="751" spans="8:8">
      <c r="H751" s="80"/>
    </row>
    <row r="752" spans="8:8">
      <c r="H752" s="80"/>
    </row>
    <row r="753" spans="8:8">
      <c r="H753" s="80"/>
    </row>
    <row r="754" spans="8:8">
      <c r="H754" s="80"/>
    </row>
    <row r="755" spans="8:8">
      <c r="H755" s="80"/>
    </row>
    <row r="756" spans="8:8">
      <c r="H756" s="80"/>
    </row>
    <row r="757" spans="8:8">
      <c r="H757" s="80"/>
    </row>
    <row r="758" spans="8:8">
      <c r="H758" s="80"/>
    </row>
    <row r="759" spans="8:8">
      <c r="H759" s="80"/>
    </row>
    <row r="760" spans="8:8">
      <c r="H760" s="80"/>
    </row>
    <row r="761" spans="8:8">
      <c r="H761" s="80"/>
    </row>
    <row r="762" spans="8:8">
      <c r="H762" s="80"/>
    </row>
    <row r="763" spans="8:8">
      <c r="H763" s="80"/>
    </row>
    <row r="764" spans="8:8">
      <c r="H764" s="80"/>
    </row>
    <row r="765" spans="8:8">
      <c r="H765" s="80"/>
    </row>
    <row r="766" spans="8:8">
      <c r="H766" s="80"/>
    </row>
    <row r="767" spans="8:8">
      <c r="H767" s="80"/>
    </row>
    <row r="768" spans="8:8">
      <c r="H768" s="80"/>
    </row>
    <row r="769" spans="8:8">
      <c r="H769" s="80"/>
    </row>
    <row r="770" spans="8:8">
      <c r="H770" s="80"/>
    </row>
    <row r="771" spans="8:8">
      <c r="H771" s="80"/>
    </row>
    <row r="772" spans="8:8">
      <c r="H772" s="80"/>
    </row>
    <row r="773" spans="8:8">
      <c r="H773" s="80"/>
    </row>
    <row r="774" spans="8:8">
      <c r="H774" s="80"/>
    </row>
    <row r="775" spans="8:8">
      <c r="H775" s="80"/>
    </row>
    <row r="776" spans="8:8">
      <c r="H776" s="80"/>
    </row>
    <row r="777" spans="8:8">
      <c r="H777" s="80"/>
    </row>
    <row r="778" spans="8:8">
      <c r="H778" s="80"/>
    </row>
    <row r="779" spans="8:8">
      <c r="H779" s="80"/>
    </row>
    <row r="780" spans="8:8">
      <c r="H780" s="80"/>
    </row>
    <row r="781" spans="8:8">
      <c r="H781" s="80"/>
    </row>
    <row r="782" spans="8:8">
      <c r="H782" s="80"/>
    </row>
    <row r="783" spans="8:8">
      <c r="H783" s="80"/>
    </row>
    <row r="784" spans="8:8">
      <c r="H784" s="80"/>
    </row>
    <row r="785" spans="8:8">
      <c r="H785" s="80"/>
    </row>
    <row r="786" spans="8:8">
      <c r="H786" s="80"/>
    </row>
    <row r="787" spans="8:8">
      <c r="H787" s="80"/>
    </row>
    <row r="788" spans="8:8">
      <c r="H788" s="80"/>
    </row>
    <row r="789" spans="8:8">
      <c r="H789" s="80"/>
    </row>
    <row r="790" spans="8:8">
      <c r="H790" s="80"/>
    </row>
    <row r="791" spans="8:8">
      <c r="H791" s="80"/>
    </row>
    <row r="792" spans="8:8">
      <c r="H792" s="80"/>
    </row>
    <row r="793" spans="8:8">
      <c r="H793" s="80"/>
    </row>
    <row r="794" spans="8:8">
      <c r="H794" s="80"/>
    </row>
    <row r="795" spans="8:8">
      <c r="H795" s="80"/>
    </row>
    <row r="796" spans="8:8">
      <c r="H796" s="80"/>
    </row>
    <row r="797" spans="8:8">
      <c r="H797" s="80"/>
    </row>
    <row r="798" spans="8:8">
      <c r="H798" s="80"/>
    </row>
    <row r="799" spans="8:8">
      <c r="H799" s="80"/>
    </row>
    <row r="800" spans="8:8">
      <c r="H800" s="80"/>
    </row>
    <row r="801" spans="8:8">
      <c r="H801" s="80"/>
    </row>
    <row r="802" spans="8:8">
      <c r="H802" s="80"/>
    </row>
    <row r="803" spans="8:8">
      <c r="H803" s="80"/>
    </row>
    <row r="804" spans="8:8">
      <c r="H804" s="80"/>
    </row>
    <row r="805" spans="8:8">
      <c r="H805" s="80"/>
    </row>
    <row r="806" spans="8:8">
      <c r="H806" s="80"/>
    </row>
    <row r="807" spans="8:8">
      <c r="H807" s="80"/>
    </row>
    <row r="808" spans="8:8">
      <c r="H808" s="80"/>
    </row>
    <row r="809" spans="8:8">
      <c r="H809" s="80"/>
    </row>
    <row r="810" spans="8:8">
      <c r="H810" s="80"/>
    </row>
    <row r="811" spans="8:8">
      <c r="H811" s="80"/>
    </row>
    <row r="812" spans="8:8">
      <c r="H812" s="80"/>
    </row>
    <row r="813" spans="8:8">
      <c r="H813" s="80"/>
    </row>
    <row r="814" spans="8:8">
      <c r="H814" s="80"/>
    </row>
    <row r="815" spans="8:8">
      <c r="H815" s="80"/>
    </row>
    <row r="816" spans="8:8">
      <c r="H816" s="80"/>
    </row>
    <row r="817" spans="8:8">
      <c r="H817" s="80"/>
    </row>
    <row r="818" spans="8:8">
      <c r="H818" s="80"/>
    </row>
    <row r="819" spans="8:8">
      <c r="H819" s="80"/>
    </row>
    <row r="820" spans="8:8">
      <c r="H820" s="80"/>
    </row>
    <row r="821" spans="8:8">
      <c r="H821" s="80"/>
    </row>
    <row r="822" spans="8:8">
      <c r="H822" s="80"/>
    </row>
    <row r="823" spans="8:8">
      <c r="H823" s="80"/>
    </row>
    <row r="824" spans="8:8">
      <c r="H824" s="80"/>
    </row>
    <row r="825" spans="8:8">
      <c r="H825" s="80"/>
    </row>
    <row r="826" spans="8:8">
      <c r="H826" s="80"/>
    </row>
    <row r="827" spans="8:8">
      <c r="H827" s="80"/>
    </row>
    <row r="828" spans="8:8">
      <c r="H828" s="80"/>
    </row>
    <row r="829" spans="8:8">
      <c r="H829" s="80"/>
    </row>
    <row r="830" spans="8:8">
      <c r="H830" s="80"/>
    </row>
    <row r="831" spans="8:8">
      <c r="H831" s="80"/>
    </row>
    <row r="832" spans="8:8">
      <c r="H832" s="80"/>
    </row>
    <row r="833" spans="8:8">
      <c r="H833" s="80"/>
    </row>
    <row r="834" spans="8:8">
      <c r="H834" s="80"/>
    </row>
    <row r="835" spans="8:8">
      <c r="H835" s="80"/>
    </row>
    <row r="836" spans="8:8">
      <c r="H836" s="80"/>
    </row>
    <row r="837" spans="8:8">
      <c r="H837" s="80"/>
    </row>
    <row r="838" spans="8:8">
      <c r="H838" s="80"/>
    </row>
    <row r="839" spans="8:8">
      <c r="H839" s="80"/>
    </row>
    <row r="840" spans="8:8">
      <c r="H840" s="80"/>
    </row>
    <row r="841" spans="8:8">
      <c r="H841" s="80"/>
    </row>
    <row r="842" spans="8:8">
      <c r="H842" s="80"/>
    </row>
    <row r="843" spans="8:8">
      <c r="H843" s="80"/>
    </row>
    <row r="844" spans="8:8">
      <c r="H844" s="80"/>
    </row>
    <row r="845" spans="8:8">
      <c r="H845" s="80"/>
    </row>
    <row r="846" spans="8:8">
      <c r="H846" s="80"/>
    </row>
    <row r="847" spans="8:8">
      <c r="H847" s="80"/>
    </row>
    <row r="848" spans="8:8">
      <c r="H848" s="80"/>
    </row>
    <row r="849" spans="8:8">
      <c r="H849" s="80"/>
    </row>
    <row r="850" spans="8:8">
      <c r="H850" s="80"/>
    </row>
    <row r="851" spans="8:8">
      <c r="H851" s="80"/>
    </row>
    <row r="852" spans="8:8">
      <c r="H852" s="80"/>
    </row>
    <row r="853" spans="8:8">
      <c r="H853" s="80"/>
    </row>
    <row r="854" spans="8:8">
      <c r="H854" s="80"/>
    </row>
    <row r="855" spans="8:8">
      <c r="H855" s="80"/>
    </row>
    <row r="856" spans="8:8">
      <c r="H856" s="80"/>
    </row>
    <row r="857" spans="8:8">
      <c r="H857" s="80"/>
    </row>
    <row r="858" spans="8:8">
      <c r="H858" s="80"/>
    </row>
    <row r="859" spans="8:8">
      <c r="H859" s="80"/>
    </row>
    <row r="860" spans="8:8">
      <c r="H860" s="80"/>
    </row>
    <row r="861" spans="8:8">
      <c r="H861" s="80"/>
    </row>
    <row r="862" spans="8:8">
      <c r="H862" s="80"/>
    </row>
    <row r="863" spans="8:8">
      <c r="H863" s="80"/>
    </row>
    <row r="864" spans="8:8">
      <c r="H864" s="80"/>
    </row>
    <row r="865" spans="8:8">
      <c r="H865" s="80"/>
    </row>
    <row r="866" spans="8:8">
      <c r="H866" s="80"/>
    </row>
    <row r="867" spans="8:8">
      <c r="H867" s="80"/>
    </row>
    <row r="868" spans="8:8">
      <c r="H868" s="80"/>
    </row>
    <row r="869" spans="8:8">
      <c r="H869" s="80"/>
    </row>
    <row r="870" spans="8:8">
      <c r="H870" s="80"/>
    </row>
    <row r="871" spans="8:8">
      <c r="H871" s="80"/>
    </row>
    <row r="872" spans="8:8">
      <c r="H872" s="80"/>
    </row>
    <row r="873" spans="8:8">
      <c r="H873" s="80"/>
    </row>
    <row r="874" spans="8:8">
      <c r="H874" s="80"/>
    </row>
    <row r="875" spans="8:8">
      <c r="H875" s="80"/>
    </row>
    <row r="876" spans="8:8">
      <c r="H876" s="80"/>
    </row>
    <row r="877" spans="8:8">
      <c r="H877" s="80"/>
    </row>
    <row r="878" spans="8:8">
      <c r="H878" s="80"/>
    </row>
    <row r="879" spans="8:8">
      <c r="H879" s="80"/>
    </row>
    <row r="880" spans="8:8">
      <c r="H880" s="80"/>
    </row>
    <row r="881" spans="8:8">
      <c r="H881" s="80"/>
    </row>
    <row r="882" spans="8:8">
      <c r="H882" s="80"/>
    </row>
    <row r="883" spans="8:8">
      <c r="H883" s="80"/>
    </row>
    <row r="884" spans="8:8">
      <c r="H884" s="80"/>
    </row>
    <row r="885" spans="8:8">
      <c r="H885" s="80"/>
    </row>
    <row r="886" spans="8:8">
      <c r="H886" s="80"/>
    </row>
    <row r="887" spans="8:8">
      <c r="H887" s="80"/>
    </row>
    <row r="888" spans="8:8">
      <c r="H888" s="80"/>
    </row>
    <row r="889" spans="8:8">
      <c r="H889" s="80"/>
    </row>
    <row r="890" spans="8:8">
      <c r="H890" s="80"/>
    </row>
    <row r="891" spans="8:8">
      <c r="H891" s="80"/>
    </row>
    <row r="892" spans="8:8">
      <c r="H892" s="80"/>
    </row>
    <row r="893" spans="8:8">
      <c r="H893" s="80"/>
    </row>
    <row r="894" spans="8:8">
      <c r="H894" s="80"/>
    </row>
    <row r="895" spans="8:8">
      <c r="H895" s="80"/>
    </row>
    <row r="896" spans="8:8">
      <c r="H896" s="80"/>
    </row>
    <row r="897" spans="8:8">
      <c r="H897" s="80"/>
    </row>
    <row r="898" spans="8:8">
      <c r="H898" s="80"/>
    </row>
    <row r="899" spans="8:8">
      <c r="H899" s="80"/>
    </row>
    <row r="900" spans="8:8">
      <c r="H900" s="80"/>
    </row>
    <row r="901" spans="8:8">
      <c r="H901" s="80"/>
    </row>
    <row r="902" spans="8:8">
      <c r="H902" s="80"/>
    </row>
    <row r="903" spans="8:8">
      <c r="H903" s="80"/>
    </row>
    <row r="904" spans="8:8">
      <c r="H904" s="80"/>
    </row>
    <row r="905" spans="8:8">
      <c r="H905" s="80"/>
    </row>
    <row r="906" spans="8:8">
      <c r="H906" s="80"/>
    </row>
    <row r="907" spans="8:8">
      <c r="H907" s="80"/>
    </row>
    <row r="908" spans="8:8">
      <c r="H908" s="80"/>
    </row>
    <row r="909" spans="8:8">
      <c r="H909" s="80"/>
    </row>
    <row r="910" spans="8:8">
      <c r="H910" s="80"/>
    </row>
    <row r="911" spans="8:8">
      <c r="H911" s="80"/>
    </row>
    <row r="912" spans="8:8">
      <c r="H912" s="80"/>
    </row>
    <row r="913" spans="8:8">
      <c r="H913" s="80"/>
    </row>
    <row r="914" spans="8:8">
      <c r="H914" s="80"/>
    </row>
    <row r="915" spans="8:8">
      <c r="H915" s="80"/>
    </row>
    <row r="916" spans="8:8">
      <c r="H916" s="80"/>
    </row>
    <row r="917" spans="8:8">
      <c r="H917" s="80"/>
    </row>
    <row r="918" spans="8:8">
      <c r="H918" s="80"/>
    </row>
    <row r="919" spans="8:8">
      <c r="H919" s="80"/>
    </row>
    <row r="920" spans="8:8">
      <c r="H920" s="80"/>
    </row>
    <row r="921" spans="8:8">
      <c r="H921" s="80"/>
    </row>
    <row r="922" spans="8:8">
      <c r="H922" s="80"/>
    </row>
    <row r="923" spans="8:8">
      <c r="H923" s="80"/>
    </row>
    <row r="924" spans="8:8">
      <c r="H924" s="80"/>
    </row>
    <row r="925" spans="8:8">
      <c r="H925" s="80"/>
    </row>
    <row r="926" spans="8:8">
      <c r="H926" s="80"/>
    </row>
  </sheetData>
  <autoFilter ref="A7:Q133">
    <filterColumn colId="2"/>
  </autoFilter>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53</v>
      </c>
      <c r="C2" s="3"/>
      <c r="D2" s="3"/>
      <c r="E2" s="3"/>
      <c r="F2" s="3"/>
      <c r="G2" s="3"/>
    </row>
    <row r="3" spans="1:10">
      <c r="A3" s="7"/>
      <c r="B3" s="4" t="s">
        <v>248</v>
      </c>
    </row>
    <row r="4" spans="1:10">
      <c r="C4" s="19" t="s">
        <v>328</v>
      </c>
    </row>
    <row r="5" spans="1:10" ht="16.5">
      <c r="B5" s="17" t="s">
        <v>263</v>
      </c>
      <c r="C5" s="17" t="s">
        <v>327</v>
      </c>
      <c r="D5" s="17" t="s">
        <v>329</v>
      </c>
      <c r="E5" s="17" t="s">
        <v>330</v>
      </c>
      <c r="F5" s="17" t="s">
        <v>331</v>
      </c>
      <c r="G5" s="17" t="s">
        <v>332</v>
      </c>
    </row>
    <row r="6" spans="1:10" ht="30">
      <c r="B6" s="22" t="s">
        <v>339</v>
      </c>
      <c r="C6" s="8" t="s">
        <v>344</v>
      </c>
      <c r="D6" s="8" t="s">
        <v>343</v>
      </c>
      <c r="E6" s="8" t="s">
        <v>341</v>
      </c>
      <c r="F6" s="8" t="s">
        <v>342</v>
      </c>
      <c r="G6" s="23" t="s">
        <v>340</v>
      </c>
    </row>
    <row r="7" spans="1:10" ht="60">
      <c r="B7" s="24" t="s">
        <v>270</v>
      </c>
      <c r="C7" s="25"/>
      <c r="D7" s="25"/>
      <c r="E7" s="25" t="s">
        <v>366</v>
      </c>
      <c r="F7" s="25"/>
      <c r="G7" s="25" t="s">
        <v>349</v>
      </c>
      <c r="J7" s="28" t="s">
        <v>333</v>
      </c>
    </row>
    <row r="8" spans="1:10" ht="30">
      <c r="B8" s="26" t="s">
        <v>271</v>
      </c>
      <c r="C8" s="27"/>
      <c r="D8" s="27"/>
      <c r="E8" s="27" t="s">
        <v>347</v>
      </c>
      <c r="F8" s="27"/>
      <c r="G8" s="27" t="s">
        <v>347</v>
      </c>
      <c r="J8" s="28" t="s">
        <v>244</v>
      </c>
    </row>
    <row r="9" spans="1:10">
      <c r="B9" s="26" t="s">
        <v>272</v>
      </c>
      <c r="C9" s="27"/>
      <c r="D9" s="27"/>
      <c r="E9" s="27" t="s">
        <v>348</v>
      </c>
      <c r="F9" s="27"/>
      <c r="G9" s="27" t="s">
        <v>348</v>
      </c>
      <c r="J9" s="28" t="s">
        <v>334</v>
      </c>
    </row>
    <row r="10" spans="1:10" ht="30">
      <c r="B10" s="26" t="s">
        <v>273</v>
      </c>
      <c r="C10" s="27"/>
      <c r="D10" s="27"/>
      <c r="E10" s="27" t="s">
        <v>369</v>
      </c>
      <c r="F10" s="27"/>
      <c r="G10" s="27" t="s">
        <v>350</v>
      </c>
      <c r="J10" s="28" t="s">
        <v>248</v>
      </c>
    </row>
    <row r="11" spans="1:10" ht="30">
      <c r="B11" s="26" t="s">
        <v>274</v>
      </c>
      <c r="C11" s="27"/>
      <c r="D11" s="27"/>
      <c r="E11" s="27" t="s">
        <v>365</v>
      </c>
      <c r="F11" s="27"/>
      <c r="G11" s="27" t="s">
        <v>353</v>
      </c>
      <c r="J11" s="28" t="s">
        <v>335</v>
      </c>
    </row>
    <row r="12" spans="1:10">
      <c r="B12" s="26" t="s">
        <v>275</v>
      </c>
      <c r="C12" s="27"/>
      <c r="D12" s="27"/>
      <c r="E12" s="27" t="s">
        <v>351</v>
      </c>
      <c r="F12" s="27"/>
      <c r="G12" s="27" t="s">
        <v>352</v>
      </c>
      <c r="J12" s="28" t="s">
        <v>336</v>
      </c>
    </row>
    <row r="13" spans="1:10">
      <c r="B13" s="26" t="s">
        <v>276</v>
      </c>
      <c r="C13" s="27"/>
      <c r="D13" s="27"/>
      <c r="E13" s="27" t="s">
        <v>351</v>
      </c>
      <c r="F13" s="27"/>
      <c r="G13" s="27" t="s">
        <v>351</v>
      </c>
      <c r="J13" s="28" t="s">
        <v>337</v>
      </c>
    </row>
    <row r="14" spans="1:10">
      <c r="B14" s="26" t="s">
        <v>277</v>
      </c>
      <c r="C14" s="27"/>
      <c r="D14" s="27"/>
      <c r="E14" s="27" t="s">
        <v>371</v>
      </c>
      <c r="F14" s="27"/>
      <c r="G14" s="27" t="s">
        <v>355</v>
      </c>
      <c r="J14" s="28" t="s">
        <v>338</v>
      </c>
    </row>
    <row r="15" spans="1:10" ht="30">
      <c r="B15" s="26" t="s">
        <v>278</v>
      </c>
      <c r="C15" s="27"/>
      <c r="D15" s="27"/>
      <c r="E15" s="27" t="s">
        <v>372</v>
      </c>
      <c r="F15" s="27"/>
      <c r="G15" s="27" t="s">
        <v>354</v>
      </c>
      <c r="J15" s="28"/>
    </row>
    <row r="16" spans="1:10">
      <c r="B16" s="26" t="s">
        <v>279</v>
      </c>
      <c r="C16" s="27"/>
      <c r="D16" s="27"/>
      <c r="E16" s="27" t="s">
        <v>351</v>
      </c>
      <c r="F16" s="27"/>
      <c r="G16" s="27" t="s">
        <v>358</v>
      </c>
      <c r="J16" s="28"/>
    </row>
    <row r="17" spans="2:10" ht="60">
      <c r="B17" s="26" t="s">
        <v>280</v>
      </c>
      <c r="C17" s="27"/>
      <c r="D17" s="27"/>
      <c r="E17" s="27" t="s">
        <v>370</v>
      </c>
      <c r="F17" s="27"/>
      <c r="G17" s="27" t="s">
        <v>356</v>
      </c>
      <c r="J17" s="28"/>
    </row>
    <row r="18" spans="2:10" ht="105">
      <c r="B18" s="26" t="s">
        <v>281</v>
      </c>
      <c r="C18" s="27"/>
      <c r="D18" s="27"/>
      <c r="E18" s="27"/>
      <c r="F18" s="27"/>
      <c r="G18" s="27" t="s">
        <v>357</v>
      </c>
    </row>
    <row r="19" spans="2:10" ht="75">
      <c r="B19" s="26" t="s">
        <v>282</v>
      </c>
      <c r="C19" s="27"/>
      <c r="D19" s="27"/>
      <c r="E19" s="27" t="s">
        <v>367</v>
      </c>
      <c r="F19" s="27"/>
      <c r="G19" s="27" t="s">
        <v>359</v>
      </c>
    </row>
    <row r="20" spans="2:10" ht="60">
      <c r="B20" s="26" t="s">
        <v>283</v>
      </c>
      <c r="C20" s="27"/>
      <c r="D20" s="27"/>
      <c r="E20" s="27" t="s">
        <v>368</v>
      </c>
      <c r="F20" s="27"/>
      <c r="G20" s="27" t="s">
        <v>360</v>
      </c>
    </row>
    <row r="21" spans="2:10" ht="45">
      <c r="B21" s="26" t="s">
        <v>362</v>
      </c>
      <c r="C21" s="9"/>
      <c r="D21" s="9"/>
      <c r="E21" s="9"/>
      <c r="F21" s="9"/>
      <c r="G21" s="27" t="s">
        <v>361</v>
      </c>
    </row>
    <row r="22" spans="2:10" ht="30">
      <c r="B22" s="26" t="s">
        <v>364</v>
      </c>
      <c r="C22" s="26"/>
      <c r="D22" s="26"/>
      <c r="E22" s="26"/>
      <c r="F22" s="26"/>
      <c r="G22" s="27" t="s">
        <v>363</v>
      </c>
    </row>
    <row r="25" spans="2:10">
      <c r="E25" s="1">
        <v>5500</v>
      </c>
    </row>
    <row r="26" spans="2:10">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53</v>
      </c>
      <c r="C2" s="3"/>
      <c r="D2" s="3"/>
      <c r="E2" s="3"/>
      <c r="F2" s="3"/>
      <c r="G2" s="3"/>
      <c r="H2" s="3"/>
    </row>
    <row r="3" spans="1:8">
      <c r="A3" s="7"/>
      <c r="B3" s="4" t="s">
        <v>310</v>
      </c>
    </row>
    <row r="5" spans="1:8" ht="16.5">
      <c r="B5" s="17" t="s">
        <v>263</v>
      </c>
      <c r="C5" s="17" t="s">
        <v>264</v>
      </c>
      <c r="D5" s="17" t="s">
        <v>265</v>
      </c>
      <c r="E5" s="17" t="s">
        <v>266</v>
      </c>
      <c r="F5" s="17" t="s">
        <v>267</v>
      </c>
      <c r="G5" s="17" t="s">
        <v>268</v>
      </c>
      <c r="H5" s="17" t="s">
        <v>269</v>
      </c>
    </row>
    <row r="6" spans="1:8">
      <c r="B6" s="20" t="s">
        <v>284</v>
      </c>
      <c r="C6" s="8"/>
      <c r="D6" s="8"/>
      <c r="E6" s="8"/>
      <c r="F6" s="8"/>
      <c r="G6" s="8"/>
      <c r="H6" s="8"/>
    </row>
    <row r="7" spans="1:8">
      <c r="B7" s="21" t="s">
        <v>285</v>
      </c>
      <c r="C7" s="9"/>
      <c r="D7" s="9"/>
      <c r="E7" s="9"/>
      <c r="F7" s="9"/>
      <c r="G7" s="9"/>
      <c r="H7" s="9"/>
    </row>
    <row r="8" spans="1:8">
      <c r="B8" s="21" t="s">
        <v>286</v>
      </c>
      <c r="C8" s="9"/>
      <c r="D8" s="9"/>
      <c r="E8" s="9"/>
      <c r="F8" s="9"/>
      <c r="G8" s="9"/>
      <c r="H8" s="9"/>
    </row>
    <row r="9" spans="1:8" ht="30">
      <c r="B9" s="21" t="s">
        <v>287</v>
      </c>
      <c r="C9" s="9"/>
      <c r="D9" s="9"/>
      <c r="E9" s="9"/>
      <c r="F9" s="9"/>
      <c r="G9" s="9"/>
      <c r="H9" s="9"/>
    </row>
    <row r="10" spans="1:8">
      <c r="B10" s="21" t="s">
        <v>288</v>
      </c>
      <c r="C10" s="9"/>
      <c r="D10" s="9"/>
      <c r="E10" s="9"/>
      <c r="F10" s="9"/>
      <c r="G10" s="9"/>
      <c r="H10" s="9"/>
    </row>
    <row r="11" spans="1:8" ht="30">
      <c r="B11" s="21" t="s">
        <v>289</v>
      </c>
      <c r="C11" s="9"/>
      <c r="D11" s="9"/>
      <c r="E11" s="9"/>
      <c r="F11" s="9"/>
      <c r="G11" s="9"/>
      <c r="H11" s="9"/>
    </row>
    <row r="12" spans="1:8" ht="30">
      <c r="B12" s="21" t="s">
        <v>290</v>
      </c>
      <c r="C12" s="9"/>
      <c r="D12" s="9"/>
      <c r="E12" s="9"/>
      <c r="F12" s="9"/>
      <c r="G12" s="9"/>
      <c r="H12" s="9"/>
    </row>
    <row r="13" spans="1:8" ht="30">
      <c r="B13" s="21" t="s">
        <v>291</v>
      </c>
      <c r="C13" s="9"/>
      <c r="D13" s="9"/>
      <c r="E13" s="9"/>
      <c r="F13" s="9"/>
      <c r="G13" s="9"/>
      <c r="H13" s="9"/>
    </row>
    <row r="14" spans="1:8">
      <c r="B14" s="21" t="s">
        <v>292</v>
      </c>
      <c r="C14" s="9"/>
      <c r="D14" s="9"/>
      <c r="E14" s="9"/>
      <c r="F14" s="9"/>
      <c r="G14" s="9"/>
      <c r="H14" s="9"/>
    </row>
    <row r="15" spans="1:8">
      <c r="B15" s="21" t="s">
        <v>293</v>
      </c>
      <c r="C15" s="9"/>
      <c r="D15" s="9"/>
      <c r="E15" s="9"/>
      <c r="F15" s="9"/>
      <c r="G15" s="9"/>
      <c r="H15" s="9"/>
    </row>
    <row r="16" spans="1:8" ht="30">
      <c r="B16" s="21" t="s">
        <v>294</v>
      </c>
      <c r="C16" s="9"/>
      <c r="D16" s="9"/>
      <c r="E16" s="9"/>
      <c r="F16" s="9"/>
      <c r="G16" s="9"/>
      <c r="H16" s="9"/>
    </row>
    <row r="17" spans="2:8">
      <c r="B17" s="21" t="s">
        <v>295</v>
      </c>
      <c r="C17" s="9"/>
      <c r="D17" s="9"/>
      <c r="E17" s="9"/>
      <c r="F17" s="9"/>
      <c r="G17" s="9"/>
      <c r="H17" s="9"/>
    </row>
    <row r="18" spans="2:8" ht="30">
      <c r="B18" s="21" t="s">
        <v>296</v>
      </c>
      <c r="C18" s="9"/>
      <c r="D18" s="9"/>
      <c r="E18" s="9"/>
      <c r="F18" s="9"/>
      <c r="G18" s="9"/>
      <c r="H18" s="9"/>
    </row>
    <row r="19" spans="2:8">
      <c r="B19" s="21" t="s">
        <v>297</v>
      </c>
      <c r="C19" s="9"/>
      <c r="D19" s="9"/>
      <c r="E19" s="9"/>
      <c r="F19" s="9"/>
      <c r="G19" s="9"/>
      <c r="H19" s="9"/>
    </row>
    <row r="20" spans="2:8">
      <c r="B20" s="21" t="s">
        <v>298</v>
      </c>
      <c r="C20" s="9"/>
      <c r="D20" s="9"/>
      <c r="E20" s="9"/>
      <c r="F20" s="9"/>
      <c r="G20" s="9"/>
      <c r="H20" s="9"/>
    </row>
    <row r="21" spans="2:8">
      <c r="B21" s="21" t="s">
        <v>299</v>
      </c>
      <c r="C21" s="9"/>
      <c r="D21" s="9"/>
      <c r="E21" s="9"/>
      <c r="F21" s="9"/>
      <c r="G21" s="9"/>
      <c r="H21" s="9"/>
    </row>
    <row r="22" spans="2:8">
      <c r="B22" s="21" t="s">
        <v>300</v>
      </c>
      <c r="C22" s="9"/>
      <c r="D22" s="9"/>
      <c r="E22" s="9"/>
      <c r="F22" s="9"/>
      <c r="G22" s="9"/>
      <c r="H22" s="9"/>
    </row>
    <row r="23" spans="2:8" ht="45">
      <c r="B23" s="21" t="s">
        <v>301</v>
      </c>
      <c r="C23" s="9"/>
      <c r="D23" s="9"/>
      <c r="E23" s="9"/>
      <c r="F23" s="9"/>
      <c r="G23" s="9"/>
      <c r="H23" s="9"/>
    </row>
    <row r="24" spans="2:8">
      <c r="B24" s="21" t="s">
        <v>302</v>
      </c>
      <c r="C24" s="9"/>
      <c r="D24" s="9"/>
      <c r="E24" s="9"/>
      <c r="F24" s="9"/>
      <c r="G24" s="9"/>
      <c r="H24" s="9"/>
    </row>
    <row r="25" spans="2:8">
      <c r="B25" s="21" t="s">
        <v>303</v>
      </c>
      <c r="C25" s="9"/>
      <c r="D25" s="9"/>
      <c r="E25" s="9"/>
      <c r="F25" s="9"/>
      <c r="G25" s="9"/>
      <c r="H25" s="9"/>
    </row>
    <row r="26" spans="2:8">
      <c r="B26" s="21" t="s">
        <v>304</v>
      </c>
      <c r="C26" s="9"/>
      <c r="D26" s="9"/>
      <c r="E26" s="9"/>
      <c r="F26" s="9"/>
      <c r="G26" s="9"/>
      <c r="H26" s="9"/>
    </row>
    <row r="27" spans="2:8">
      <c r="B27" s="21" t="s">
        <v>305</v>
      </c>
      <c r="C27" s="9"/>
      <c r="D27" s="9"/>
      <c r="E27" s="9"/>
      <c r="F27" s="9"/>
      <c r="G27" s="9"/>
      <c r="H27" s="9"/>
    </row>
    <row r="28" spans="2:8">
      <c r="B28" s="21" t="s">
        <v>306</v>
      </c>
      <c r="C28" s="9"/>
      <c r="D28" s="9"/>
      <c r="E28" s="9"/>
      <c r="F28" s="9"/>
      <c r="G28" s="9"/>
      <c r="H28" s="9"/>
    </row>
    <row r="29" spans="2:8">
      <c r="B29" s="21" t="s">
        <v>307</v>
      </c>
      <c r="C29" s="9"/>
      <c r="D29" s="9"/>
      <c r="E29" s="9"/>
      <c r="F29" s="9"/>
      <c r="G29" s="9"/>
      <c r="H29" s="9"/>
    </row>
    <row r="30" spans="2:8">
      <c r="B30" s="21" t="s">
        <v>308</v>
      </c>
      <c r="C30" s="9"/>
      <c r="D30" s="9"/>
      <c r="E30" s="9"/>
      <c r="F30" s="9"/>
      <c r="G30" s="9"/>
      <c r="H30" s="9"/>
    </row>
    <row r="31" spans="2:8">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53</v>
      </c>
      <c r="C2" s="3"/>
      <c r="D2" s="3"/>
    </row>
    <row r="3" spans="1:4">
      <c r="A3" s="7"/>
      <c r="B3" s="4" t="s">
        <v>326</v>
      </c>
    </row>
    <row r="5" spans="1:4" ht="16.5">
      <c r="B5" s="17" t="s">
        <v>263</v>
      </c>
      <c r="C5" s="17" t="s">
        <v>345</v>
      </c>
      <c r="D5" s="17" t="s">
        <v>346</v>
      </c>
    </row>
    <row r="6" spans="1:4">
      <c r="B6" s="20" t="s">
        <v>311</v>
      </c>
      <c r="C6" s="8"/>
      <c r="D6" s="8"/>
    </row>
    <row r="7" spans="1:4">
      <c r="B7" s="21" t="s">
        <v>312</v>
      </c>
      <c r="C7" s="9"/>
      <c r="D7" s="9"/>
    </row>
    <row r="8" spans="1:4">
      <c r="B8" s="21" t="s">
        <v>313</v>
      </c>
      <c r="C8" s="9"/>
      <c r="D8" s="9"/>
    </row>
    <row r="9" spans="1:4">
      <c r="B9" s="21" t="s">
        <v>314</v>
      </c>
      <c r="C9" s="9"/>
      <c r="D9" s="9"/>
    </row>
    <row r="10" spans="1:4">
      <c r="B10" s="21" t="s">
        <v>315</v>
      </c>
      <c r="C10" s="9"/>
      <c r="D10" s="9"/>
    </row>
    <row r="11" spans="1:4">
      <c r="B11" s="21" t="s">
        <v>316</v>
      </c>
      <c r="C11" s="9"/>
      <c r="D11" s="9"/>
    </row>
    <row r="12" spans="1:4">
      <c r="B12" s="21" t="s">
        <v>317</v>
      </c>
      <c r="C12" s="9"/>
      <c r="D12" s="9"/>
    </row>
    <row r="13" spans="1:4">
      <c r="B13" s="21" t="s">
        <v>318</v>
      </c>
      <c r="C13" s="9"/>
      <c r="D13" s="9"/>
    </row>
    <row r="14" spans="1:4">
      <c r="B14" s="21" t="s">
        <v>319</v>
      </c>
      <c r="C14" s="9"/>
      <c r="D14" s="9"/>
    </row>
    <row r="15" spans="1:4">
      <c r="B15" s="21" t="s">
        <v>320</v>
      </c>
      <c r="C15" s="9"/>
      <c r="D15" s="9"/>
    </row>
    <row r="16" spans="1:4">
      <c r="B16" s="21" t="s">
        <v>321</v>
      </c>
      <c r="C16" s="9"/>
      <c r="D16" s="9"/>
    </row>
    <row r="17" spans="2:4">
      <c r="B17" s="21" t="s">
        <v>322</v>
      </c>
      <c r="C17" s="9"/>
      <c r="D17" s="9"/>
    </row>
    <row r="18" spans="2:4">
      <c r="B18" s="21" t="s">
        <v>323</v>
      </c>
      <c r="C18" s="9"/>
      <c r="D18" s="9"/>
    </row>
    <row r="19" spans="2:4">
      <c r="B19" s="21" t="s">
        <v>324</v>
      </c>
      <c r="C19" s="9"/>
      <c r="D19" s="9"/>
    </row>
    <row r="20" spans="2:4" ht="30">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2:AC51"/>
  <sheetViews>
    <sheetView view="pageBreakPreview" zoomScale="70" zoomScaleNormal="70" zoomScaleSheetLayoutView="70" workbookViewId="0">
      <selection activeCell="G33" sqref="G33"/>
    </sheetView>
  </sheetViews>
  <sheetFormatPr defaultRowHeight="1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0"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0.5703125" style="5" bestFit="1" customWidth="1"/>
    <col min="25" max="28" width="9.140625" style="5"/>
    <col min="29" max="29" width="9.28515625" style="5" bestFit="1" customWidth="1"/>
    <col min="30" max="16384" width="9.140625" style="5"/>
  </cols>
  <sheetData>
    <row r="2" spans="1:29" s="10" customFormat="1" ht="19.5" thickBot="1">
      <c r="A2" s="6"/>
      <c r="B2" s="2" t="s">
        <v>53</v>
      </c>
      <c r="C2" s="2"/>
      <c r="D2" s="3"/>
      <c r="E2" s="3"/>
      <c r="F2" s="3"/>
      <c r="G2" s="3"/>
      <c r="H2" s="3"/>
      <c r="I2" s="3"/>
      <c r="J2" s="3"/>
      <c r="K2" s="3"/>
      <c r="L2" s="3"/>
      <c r="M2" s="3"/>
      <c r="N2" s="3"/>
      <c r="O2" s="3"/>
      <c r="P2" s="3"/>
      <c r="Q2" s="3"/>
      <c r="R2" s="3"/>
      <c r="S2" s="3"/>
      <c r="T2" s="3"/>
      <c r="U2" s="3"/>
      <c r="V2" s="3"/>
      <c r="W2" s="3"/>
      <c r="X2" s="3"/>
    </row>
    <row r="3" spans="1:29" s="45" customFormat="1" ht="12.75">
      <c r="A3" s="42"/>
      <c r="B3" s="43" t="s">
        <v>246</v>
      </c>
      <c r="C3" s="43"/>
      <c r="D3" s="44"/>
      <c r="E3" s="44"/>
      <c r="F3" s="44"/>
      <c r="G3" s="44"/>
      <c r="H3" s="44"/>
      <c r="I3" s="44"/>
      <c r="J3" s="44"/>
      <c r="K3" s="44"/>
      <c r="L3" s="44"/>
      <c r="M3" s="44"/>
      <c r="N3" s="44"/>
      <c r="O3" s="44"/>
      <c r="P3" s="44"/>
      <c r="Q3" s="44"/>
      <c r="R3" s="44"/>
      <c r="S3" s="44"/>
      <c r="T3" s="44"/>
      <c r="U3" s="44"/>
      <c r="V3" s="44"/>
      <c r="W3" s="44"/>
      <c r="X3" s="44"/>
    </row>
    <row r="5" spans="1:29">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c r="B6" s="90" t="s">
        <v>500</v>
      </c>
      <c r="Z6" s="11" t="s">
        <v>379</v>
      </c>
      <c r="AA6" s="11"/>
      <c r="AB6" s="11"/>
      <c r="AC6" s="41">
        <f>+Revised!A146</f>
        <v>137</v>
      </c>
    </row>
    <row r="7" spans="1:29">
      <c r="B7" s="12" t="s">
        <v>492</v>
      </c>
      <c r="C7" s="12"/>
      <c r="D7" s="12"/>
      <c r="E7" s="12"/>
      <c r="F7" s="1"/>
      <c r="G7" s="1"/>
      <c r="H7" s="1"/>
      <c r="I7" s="1"/>
      <c r="Z7" s="11" t="s">
        <v>378</v>
      </c>
      <c r="AA7" s="11"/>
      <c r="AB7" s="11"/>
      <c r="AC7" s="41">
        <f>+Revised!V148</f>
        <v>186.75</v>
      </c>
    </row>
    <row r="8" spans="1:29">
      <c r="B8" s="13" t="s">
        <v>249</v>
      </c>
      <c r="C8" s="13"/>
      <c r="D8" s="13"/>
      <c r="E8" s="13"/>
      <c r="F8" s="1">
        <f>+AC7</f>
        <v>186.75</v>
      </c>
      <c r="G8" s="106">
        <v>180</v>
      </c>
      <c r="H8" s="108">
        <f>+F8*G8</f>
        <v>33615</v>
      </c>
      <c r="I8" s="108">
        <f>+F8*G8*(1.3)</f>
        <v>43699.5</v>
      </c>
      <c r="Z8" s="5" t="s">
        <v>381</v>
      </c>
      <c r="AC8" s="41">
        <f>+Revised!X148</f>
        <v>20</v>
      </c>
    </row>
    <row r="9" spans="1:29">
      <c r="B9" s="13" t="s">
        <v>453</v>
      </c>
      <c r="C9" s="13"/>
      <c r="D9" s="13"/>
      <c r="E9" s="13"/>
      <c r="F9" s="1">
        <f>+AC7*AC10</f>
        <v>93.375</v>
      </c>
      <c r="G9" s="106">
        <v>40</v>
      </c>
      <c r="H9" s="108">
        <f>+F9*G9</f>
        <v>3735</v>
      </c>
      <c r="I9" s="108">
        <f>+F9*G9*(1.3)</f>
        <v>4855.5</v>
      </c>
      <c r="Z9" s="11" t="s">
        <v>380</v>
      </c>
      <c r="AA9" s="11"/>
      <c r="AB9" s="11"/>
      <c r="AC9" s="30">
        <v>0.6</v>
      </c>
    </row>
    <row r="10" spans="1:29">
      <c r="B10" s="13" t="s">
        <v>376</v>
      </c>
      <c r="C10" s="13"/>
      <c r="D10" s="13"/>
      <c r="E10" s="13"/>
      <c r="F10" s="14">
        <v>1</v>
      </c>
      <c r="G10" s="106">
        <v>1500</v>
      </c>
      <c r="H10" s="108">
        <f>+F10*G10</f>
        <v>1500</v>
      </c>
      <c r="I10" s="108">
        <f>+F10*G10*(1.3)</f>
        <v>1950</v>
      </c>
      <c r="Z10" s="11" t="s">
        <v>382</v>
      </c>
      <c r="AA10" s="11"/>
      <c r="AB10" s="11"/>
      <c r="AC10" s="30">
        <v>0.5</v>
      </c>
    </row>
    <row r="11" spans="1:29">
      <c r="B11" s="13" t="s">
        <v>377</v>
      </c>
      <c r="C11" s="13"/>
      <c r="D11" s="13"/>
      <c r="E11" s="13"/>
      <c r="F11" s="14">
        <v>3</v>
      </c>
      <c r="G11" s="106">
        <v>150</v>
      </c>
      <c r="H11" s="108">
        <f>+F11*G11</f>
        <v>450</v>
      </c>
      <c r="I11" s="108">
        <f>+F11*G11*(1.3)</f>
        <v>585</v>
      </c>
      <c r="Z11" s="11" t="s">
        <v>383</v>
      </c>
      <c r="AA11" s="11"/>
      <c r="AB11" s="11"/>
      <c r="AC11" s="30">
        <v>0.5</v>
      </c>
    </row>
    <row r="12" spans="1:29">
      <c r="B12" s="13" t="s">
        <v>250</v>
      </c>
      <c r="C12" s="13"/>
      <c r="D12" s="13"/>
      <c r="E12" s="13"/>
      <c r="F12" s="1">
        <f>+AC7*AC11</f>
        <v>93.375</v>
      </c>
      <c r="G12" s="106">
        <v>36</v>
      </c>
      <c r="H12" s="109">
        <f>+F12*G12</f>
        <v>3361.5</v>
      </c>
      <c r="I12" s="109">
        <f>+F12*G12*(1.3)</f>
        <v>4369.95</v>
      </c>
    </row>
    <row r="13" spans="1:29">
      <c r="B13" s="107" t="s">
        <v>50</v>
      </c>
      <c r="G13" s="89"/>
      <c r="H13" s="108">
        <f>+SUM(H8:H12)</f>
        <v>42661.5</v>
      </c>
      <c r="I13" s="108">
        <f>+SUM(I8:I12)</f>
        <v>55459.95</v>
      </c>
      <c r="K13" s="96">
        <v>7200</v>
      </c>
      <c r="M13" s="96">
        <v>7200</v>
      </c>
      <c r="O13" s="96">
        <v>7200</v>
      </c>
      <c r="Q13" s="96">
        <v>7200</v>
      </c>
      <c r="S13" s="96">
        <v>7200</v>
      </c>
      <c r="V13" s="95">
        <f>+I13-SUM(K13:U13)</f>
        <v>19459.949999999997</v>
      </c>
      <c r="X13" s="89">
        <f>+SUM(K13:W13)</f>
        <v>55459.95</v>
      </c>
    </row>
    <row r="14" spans="1:29">
      <c r="B14" s="90"/>
      <c r="G14" s="89"/>
      <c r="H14" s="108"/>
      <c r="I14" s="108"/>
    </row>
    <row r="15" spans="1:29">
      <c r="B15" s="12" t="s">
        <v>493</v>
      </c>
      <c r="G15" s="89"/>
      <c r="H15" s="108"/>
      <c r="I15" s="108"/>
    </row>
    <row r="16" spans="1:29">
      <c r="B16" s="13" t="s">
        <v>495</v>
      </c>
      <c r="F16" s="1">
        <f>+AC8</f>
        <v>20</v>
      </c>
      <c r="G16" s="106">
        <v>75</v>
      </c>
      <c r="H16" s="108">
        <f>+F16*G16</f>
        <v>1500</v>
      </c>
      <c r="I16" s="108">
        <f>+F16*G16*(1.28)</f>
        <v>1920</v>
      </c>
      <c r="J16" s="15"/>
      <c r="Q16" s="96">
        <f>2750/2</f>
        <v>1375</v>
      </c>
      <c r="W16" s="89">
        <f>+I16-Q16</f>
        <v>545</v>
      </c>
      <c r="X16" s="89">
        <f>+SUM(K16:W16)</f>
        <v>1920</v>
      </c>
    </row>
    <row r="17" spans="2:24">
      <c r="B17" s="13" t="s">
        <v>496</v>
      </c>
      <c r="F17" s="1">
        <f>+AC7*AC9</f>
        <v>112.05</v>
      </c>
      <c r="G17" s="106">
        <f>5510/107.575</f>
        <v>51.220079014640945</v>
      </c>
      <c r="H17" s="108">
        <f>+F17*G17</f>
        <v>5739.2098535905179</v>
      </c>
      <c r="I17" s="108">
        <f>+F17*G17*1.28</f>
        <v>7346.1886125958627</v>
      </c>
      <c r="J17" s="15"/>
      <c r="Q17" s="96">
        <f>2750/2</f>
        <v>1375</v>
      </c>
      <c r="W17" s="89">
        <f>+I17-Q17</f>
        <v>5971.1886125958627</v>
      </c>
      <c r="X17" s="89">
        <f>+SUM(K17:W17)</f>
        <v>7346.1886125958627</v>
      </c>
    </row>
    <row r="18" spans="2:24">
      <c r="F18" s="1"/>
      <c r="G18" s="106"/>
      <c r="H18" s="108"/>
      <c r="I18" s="108"/>
      <c r="J18" s="15"/>
      <c r="Q18" s="96"/>
      <c r="W18" s="89"/>
      <c r="X18" s="89"/>
    </row>
    <row r="19" spans="2:24">
      <c r="B19" s="12" t="s">
        <v>254</v>
      </c>
      <c r="F19" s="1"/>
      <c r="G19" s="106"/>
      <c r="H19" s="108"/>
      <c r="I19" s="108"/>
      <c r="J19" s="15"/>
      <c r="Q19" s="96"/>
      <c r="W19" s="89"/>
      <c r="X19" s="89"/>
    </row>
    <row r="20" spans="2:24">
      <c r="B20" s="13" t="s">
        <v>497</v>
      </c>
      <c r="G20" s="89"/>
      <c r="H20" s="108"/>
      <c r="I20" s="108"/>
      <c r="M20" s="100"/>
      <c r="N20" s="101">
        <f>168.12+124.62</f>
        <v>292.74</v>
      </c>
      <c r="O20" s="100"/>
      <c r="P20" s="100"/>
      <c r="Q20" s="100"/>
      <c r="R20" s="101"/>
      <c r="S20" s="100"/>
      <c r="T20" s="100"/>
      <c r="U20" s="100"/>
      <c r="V20" s="100"/>
      <c r="W20" s="101"/>
      <c r="X20" s="102">
        <f>+SUM(K20:W20)</f>
        <v>292.74</v>
      </c>
    </row>
    <row r="21" spans="2:24">
      <c r="B21" s="13" t="s">
        <v>255</v>
      </c>
      <c r="F21" s="1">
        <f>+AC6</f>
        <v>137</v>
      </c>
      <c r="G21" s="106">
        <v>12.5</v>
      </c>
      <c r="H21" s="108">
        <f>+F21*G21</f>
        <v>1712.5</v>
      </c>
      <c r="I21" s="108">
        <f>+F21*G21</f>
        <v>1712.5</v>
      </c>
      <c r="J21" s="15"/>
      <c r="Q21" s="96"/>
      <c r="S21" s="89">
        <f>+I21</f>
        <v>1712.5</v>
      </c>
      <c r="T21" s="89"/>
      <c r="W21" s="89"/>
      <c r="X21" s="102">
        <f>+SUM(K21:W21)</f>
        <v>1712.5</v>
      </c>
    </row>
    <row r="22" spans="2:24">
      <c r="B22" s="13" t="s">
        <v>251</v>
      </c>
      <c r="F22" s="1"/>
      <c r="G22" s="106"/>
      <c r="H22" s="108"/>
      <c r="I22" s="110">
        <v>8000</v>
      </c>
      <c r="J22" s="15"/>
      <c r="O22" s="89">
        <f>+I22/2</f>
        <v>4000</v>
      </c>
      <c r="Q22" s="96"/>
      <c r="U22" s="89">
        <f>+I22-SUM(K22:T22)</f>
        <v>4000</v>
      </c>
      <c r="W22" s="89"/>
      <c r="X22" s="102">
        <f>+SUM(K22:W22)</f>
        <v>8000</v>
      </c>
    </row>
    <row r="23" spans="2:24">
      <c r="F23" s="1"/>
      <c r="G23" s="106"/>
      <c r="H23" s="108"/>
      <c r="I23" s="108"/>
      <c r="J23" s="15"/>
      <c r="Q23" s="96"/>
      <c r="W23" s="89"/>
      <c r="X23" s="89"/>
    </row>
    <row r="24" spans="2:24">
      <c r="B24" s="12" t="s">
        <v>494</v>
      </c>
      <c r="F24" s="1"/>
      <c r="G24" s="106"/>
      <c r="H24" s="108"/>
      <c r="I24" s="108"/>
      <c r="J24" s="15"/>
      <c r="Q24" s="96"/>
      <c r="W24" s="89"/>
      <c r="X24" s="89"/>
    </row>
    <row r="25" spans="2:24">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c r="B26" s="13" t="s">
        <v>253</v>
      </c>
      <c r="C26" s="13"/>
      <c r="D26" s="13"/>
      <c r="E26" s="13"/>
      <c r="F26" s="14">
        <v>1</v>
      </c>
      <c r="G26" s="106">
        <v>1000</v>
      </c>
      <c r="H26" s="108">
        <f>+F26*G26</f>
        <v>1000</v>
      </c>
      <c r="I26" s="108">
        <f>+F26*G26</f>
        <v>1000</v>
      </c>
      <c r="J26" s="15"/>
      <c r="Q26" s="96">
        <f>+I26/2</f>
        <v>500</v>
      </c>
      <c r="W26" s="89">
        <f t="shared" si="1"/>
        <v>500</v>
      </c>
      <c r="X26" s="89">
        <f t="shared" si="2"/>
        <v>1000</v>
      </c>
    </row>
    <row r="27" spans="2:24">
      <c r="B27" s="13" t="s">
        <v>256</v>
      </c>
      <c r="C27" s="13"/>
      <c r="D27" s="13"/>
      <c r="E27" s="13"/>
      <c r="F27" s="1">
        <f>+AC7</f>
        <v>186.75</v>
      </c>
      <c r="G27" s="106">
        <v>20</v>
      </c>
      <c r="H27" s="108">
        <f>+F27*G27</f>
        <v>3735</v>
      </c>
      <c r="I27" s="108">
        <f>+F27*G27</f>
        <v>3735</v>
      </c>
      <c r="J27" s="15"/>
      <c r="Q27" s="96">
        <f>+I27/2</f>
        <v>1867.5</v>
      </c>
      <c r="W27" s="89">
        <f t="shared" si="1"/>
        <v>1867.5</v>
      </c>
      <c r="X27" s="89">
        <f t="shared" si="2"/>
        <v>3735</v>
      </c>
    </row>
    <row r="28" spans="2:24">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c r="B29" s="13" t="s">
        <v>485</v>
      </c>
      <c r="H29" s="112"/>
      <c r="I29" s="110">
        <v>5000</v>
      </c>
      <c r="M29" s="96">
        <v>1650</v>
      </c>
      <c r="N29" s="97"/>
      <c r="O29" s="97"/>
      <c r="P29" s="97"/>
      <c r="Q29" s="97"/>
      <c r="R29" s="96">
        <v>1650</v>
      </c>
      <c r="S29" s="97"/>
      <c r="T29" s="97"/>
      <c r="U29" s="97"/>
      <c r="V29" s="97"/>
      <c r="W29" s="96">
        <f>+I29-M29-R29</f>
        <v>1700</v>
      </c>
      <c r="X29" s="89">
        <f t="shared" si="3"/>
        <v>5000</v>
      </c>
    </row>
    <row r="30" spans="2:24">
      <c r="B30" s="13" t="s">
        <v>486</v>
      </c>
      <c r="H30" s="112"/>
      <c r="I30" s="110">
        <v>11500</v>
      </c>
      <c r="M30" s="96">
        <v>5750</v>
      </c>
      <c r="N30" s="97"/>
      <c r="O30" s="97"/>
      <c r="P30" s="97"/>
      <c r="Q30" s="97"/>
      <c r="R30" s="97"/>
      <c r="S30" s="97"/>
      <c r="T30" s="97"/>
      <c r="U30" s="97"/>
      <c r="V30" s="97"/>
      <c r="W30" s="96">
        <f>+I30-M30</f>
        <v>5750</v>
      </c>
      <c r="X30" s="89">
        <f t="shared" si="3"/>
        <v>11500</v>
      </c>
    </row>
    <row r="31" spans="2:24">
      <c r="B31" s="13" t="s">
        <v>487</v>
      </c>
      <c r="H31" s="112"/>
      <c r="I31" s="110">
        <v>4000</v>
      </c>
      <c r="M31" s="100"/>
      <c r="N31" s="101">
        <v>2000</v>
      </c>
      <c r="O31" s="100"/>
      <c r="P31" s="100"/>
      <c r="Q31" s="100"/>
      <c r="R31" s="101"/>
      <c r="S31" s="100"/>
      <c r="T31" s="100"/>
      <c r="U31" s="100"/>
      <c r="V31" s="100"/>
      <c r="W31" s="96">
        <f>+I31-N31</f>
        <v>2000</v>
      </c>
      <c r="X31" s="102">
        <f t="shared" si="3"/>
        <v>4000</v>
      </c>
    </row>
    <row r="32" spans="2:24">
      <c r="B32" s="13" t="s">
        <v>491</v>
      </c>
      <c r="H32" s="112"/>
      <c r="I32" s="110">
        <v>1000</v>
      </c>
      <c r="K32" s="94"/>
      <c r="L32" s="94"/>
      <c r="M32" s="98"/>
      <c r="N32" s="99">
        <v>500</v>
      </c>
      <c r="O32" s="98"/>
      <c r="P32" s="98"/>
      <c r="Q32" s="98"/>
      <c r="R32" s="99"/>
      <c r="S32" s="98"/>
      <c r="T32" s="98"/>
      <c r="U32" s="98"/>
      <c r="V32" s="98"/>
      <c r="W32" s="93">
        <f>+I32-N32</f>
        <v>500</v>
      </c>
      <c r="X32" s="93">
        <f t="shared" si="3"/>
        <v>1000</v>
      </c>
    </row>
    <row r="33" spans="2:24">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12817.5</v>
      </c>
      <c r="R33" s="89">
        <f t="shared" si="4"/>
        <v>1650</v>
      </c>
      <c r="S33" s="89">
        <f t="shared" si="4"/>
        <v>13912.5</v>
      </c>
      <c r="T33" s="89">
        <f t="shared" si="4"/>
        <v>0</v>
      </c>
      <c r="U33" s="89">
        <f t="shared" si="4"/>
        <v>10500</v>
      </c>
      <c r="V33" s="89">
        <f t="shared" si="4"/>
        <v>19459.949999999997</v>
      </c>
      <c r="W33" s="89">
        <f t="shared" si="4"/>
        <v>36333.688612595863</v>
      </c>
      <c r="X33" s="89">
        <f t="shared" si="4"/>
        <v>132966.37861259584</v>
      </c>
    </row>
    <row r="35" spans="2:24">
      <c r="B35" s="90" t="s">
        <v>483</v>
      </c>
    </row>
    <row r="36" spans="2:24">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9729.9749999999985</v>
      </c>
      <c r="W36" s="89">
        <f t="shared" si="5"/>
        <v>6032.2580645161288</v>
      </c>
      <c r="X36" s="89">
        <f t="shared" ref="X36:X41" si="6">+SUM(K36:W36)</f>
        <v>38729.974999999999</v>
      </c>
    </row>
    <row r="37" spans="2:24">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9729.9749999999985</v>
      </c>
      <c r="W37" s="89">
        <f t="shared" si="5"/>
        <v>6032.2580645161288</v>
      </c>
      <c r="X37" s="89">
        <f t="shared" si="6"/>
        <v>38729.974999999999</v>
      </c>
    </row>
    <row r="38" spans="2:24">
      <c r="B38" s="5" t="s">
        <v>489</v>
      </c>
      <c r="K38" s="89"/>
      <c r="L38" s="89"/>
      <c r="M38" s="96">
        <f>1650+5750</f>
        <v>7400</v>
      </c>
      <c r="N38" s="96">
        <v>2000</v>
      </c>
      <c r="O38" s="96"/>
      <c r="P38" s="96"/>
      <c r="Q38" s="96"/>
      <c r="R38" s="96">
        <v>1650</v>
      </c>
      <c r="S38" s="96"/>
      <c r="T38" s="96"/>
      <c r="U38" s="96"/>
      <c r="V38" s="96"/>
      <c r="W38" s="96">
        <f>+V49</f>
        <v>3950</v>
      </c>
      <c r="X38" s="89">
        <f t="shared" si="6"/>
        <v>15000</v>
      </c>
    </row>
    <row r="39" spans="2:24">
      <c r="B39" s="5" t="s">
        <v>490</v>
      </c>
      <c r="K39" s="89"/>
      <c r="L39" s="89"/>
      <c r="M39" s="89"/>
      <c r="N39" s="89"/>
      <c r="O39" s="89"/>
      <c r="P39" s="89"/>
      <c r="Q39" s="89"/>
      <c r="R39" s="89"/>
      <c r="S39" s="89"/>
      <c r="T39" s="89"/>
      <c r="U39" s="89"/>
      <c r="V39" s="89"/>
      <c r="W39" s="89">
        <f>+V50</f>
        <v>5000</v>
      </c>
      <c r="X39" s="89">
        <f t="shared" si="6"/>
        <v>5000</v>
      </c>
    </row>
    <row r="40" spans="2:24">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4">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4617.5</v>
      </c>
      <c r="R41" s="93">
        <f t="shared" si="8"/>
        <v>0</v>
      </c>
      <c r="S41" s="93">
        <f t="shared" si="8"/>
        <v>1451.6129032258068</v>
      </c>
      <c r="T41" s="93">
        <f t="shared" si="8"/>
        <v>0</v>
      </c>
      <c r="U41" s="93">
        <f t="shared" si="8"/>
        <v>1887.0967741935488</v>
      </c>
      <c r="V41" s="93">
        <f t="shared" si="8"/>
        <v>0</v>
      </c>
      <c r="W41" s="93">
        <f t="shared" si="8"/>
        <v>14319.172483563605</v>
      </c>
      <c r="X41" s="93">
        <f t="shared" si="6"/>
        <v>23501.188612595863</v>
      </c>
    </row>
    <row r="42" spans="2:24">
      <c r="B42" s="92" t="s">
        <v>50</v>
      </c>
      <c r="K42" s="89">
        <f>+SUM(K36:K41)</f>
        <v>7200</v>
      </c>
      <c r="L42" s="89">
        <f t="shared" ref="L42:X42" si="9">+SUM(L36:L41)</f>
        <v>0</v>
      </c>
      <c r="M42" s="89">
        <f t="shared" si="9"/>
        <v>14600</v>
      </c>
      <c r="N42" s="89">
        <f t="shared" si="9"/>
        <v>2792.74</v>
      </c>
      <c r="O42" s="89">
        <f t="shared" si="9"/>
        <v>13700</v>
      </c>
      <c r="P42" s="89">
        <f t="shared" si="9"/>
        <v>0</v>
      </c>
      <c r="Q42" s="89">
        <f t="shared" si="9"/>
        <v>12817.5</v>
      </c>
      <c r="R42" s="89">
        <f t="shared" si="9"/>
        <v>1650</v>
      </c>
      <c r="S42" s="89">
        <f t="shared" si="9"/>
        <v>13912.5</v>
      </c>
      <c r="T42" s="89">
        <f t="shared" si="9"/>
        <v>0</v>
      </c>
      <c r="U42" s="89">
        <f t="shared" si="9"/>
        <v>10500</v>
      </c>
      <c r="V42" s="89">
        <f t="shared" si="9"/>
        <v>19459.949999999997</v>
      </c>
      <c r="W42" s="89">
        <f t="shared" si="9"/>
        <v>36333.688612595863</v>
      </c>
      <c r="X42" s="89">
        <f t="shared" si="9"/>
        <v>132966.37861259587</v>
      </c>
    </row>
    <row r="44" spans="2:24">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4">
      <c r="B46" s="90" t="s">
        <v>488</v>
      </c>
    </row>
    <row r="47" spans="2:24">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2302.2830645161303</v>
      </c>
      <c r="W47" s="95">
        <f t="shared" si="11"/>
        <v>-3729.9749999999985</v>
      </c>
    </row>
    <row r="48" spans="2:24">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2302.2830645161303</v>
      </c>
      <c r="W48" s="95">
        <f t="shared" si="12"/>
        <v>-3729.9749999999985</v>
      </c>
    </row>
    <row r="49" spans="2:23">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5" orientation="landscape" r:id="rId1"/>
  <legacyDrawing r:id="rId2"/>
</worksheet>
</file>

<file path=xl/worksheets/sheet8.xml><?xml version="1.0" encoding="utf-8"?>
<worksheet xmlns="http://schemas.openxmlformats.org/spreadsheetml/2006/main" xmlns:r="http://schemas.openxmlformats.org/officeDocument/2006/relationships">
  <dimension ref="A1:A7"/>
  <sheetViews>
    <sheetView workbookViewId="0">
      <selection activeCell="A7" sqref="A7"/>
    </sheetView>
  </sheetViews>
  <sheetFormatPr defaultRowHeight="15"/>
  <cols>
    <col min="1" max="1" width="14.5703125" style="140" bestFit="1" customWidth="1"/>
  </cols>
  <sheetData>
    <row r="1" spans="1:1">
      <c r="A1" s="137" t="s">
        <v>729</v>
      </c>
    </row>
    <row r="2" spans="1:1">
      <c r="A2" s="138" t="s">
        <v>645</v>
      </c>
    </row>
    <row r="3" spans="1:1">
      <c r="A3" s="139" t="s">
        <v>654</v>
      </c>
    </row>
    <row r="4" spans="1:1">
      <c r="A4" s="139" t="s">
        <v>661</v>
      </c>
    </row>
    <row r="5" spans="1:1">
      <c r="A5" s="139" t="s">
        <v>666</v>
      </c>
    </row>
    <row r="6" spans="1:1">
      <c r="A6" s="139" t="s">
        <v>668</v>
      </c>
    </row>
    <row r="7" spans="1:1">
      <c r="A7" s="139" t="s">
        <v>651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Revised</vt:lpstr>
      <vt:lpstr>Checklist</vt:lpstr>
      <vt:lpstr>Guestlist</vt:lpstr>
      <vt:lpstr>Photographer</vt:lpstr>
      <vt:lpstr>Florist</vt:lpstr>
      <vt:lpstr>Music</vt:lpstr>
      <vt:lpstr>Budget</vt:lpstr>
      <vt:lpstr>Sheet1</vt:lpstr>
      <vt:lpstr>Budget!Print_Area</vt:lpstr>
      <vt:lpstr>Checklist!Print_Area</vt:lpstr>
      <vt:lpstr>Florist!Print_Area</vt:lpstr>
      <vt:lpstr>Guestlist!Print_Area</vt:lpstr>
      <vt:lpstr>Music!Print_Area</vt:lpstr>
      <vt:lpstr>Photographer!Print_Area</vt:lpstr>
      <vt:lpstr>Revised!Print_Area</vt:lpstr>
      <vt:lpstr>Checklist!Print_Titles</vt:lpstr>
      <vt:lpstr>Florist!Print_Titles</vt:lpstr>
      <vt:lpstr>Guestlist!Print_Titles</vt:lpstr>
      <vt:lpstr>Music!Print_Titles</vt:lpstr>
      <vt:lpstr>Photographer!Print_Titles</vt:lpstr>
      <vt:lpstr>Revised!Print_Titles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2013-04-02T18:43:38Z</cp:lastPrinted>
  <dcterms:created xsi:type="dcterms:W3CDTF">2012-07-15T23:31:12Z</dcterms:created>
  <dcterms:modified xsi:type="dcterms:W3CDTF">2013-04-05T21:07:20Z</dcterms:modified>
</cp:coreProperties>
</file>